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emaier\Desktop\"/>
    </mc:Choice>
  </mc:AlternateContent>
  <xr:revisionPtr revIDLastSave="0" documentId="8_{B6CECBF3-1E69-4CB8-9A09-DE0B2A61B9E7}" xr6:coauthVersionLast="47" xr6:coauthVersionMax="47" xr10:uidLastSave="{00000000-0000-0000-0000-000000000000}"/>
  <bookViews>
    <workbookView xWindow="-120" yWindow="-120" windowWidth="29040" windowHeight="15840" tabRatio="985" xr2:uid="{00000000-000D-0000-FFFF-FFFF00000000}"/>
  </bookViews>
  <sheets>
    <sheet name="Anleitung" sheetId="72" r:id="rId1"/>
    <sheet name="D_ER" sheetId="65" r:id="rId2"/>
    <sheet name="E" sheetId="3" r:id="rId3"/>
    <sheet name="Planung ER" sheetId="27" r:id="rId4"/>
    <sheet name="A" sheetId="35" r:id="rId5"/>
    <sheet name="F" sheetId="46" r:id="rId6"/>
    <sheet name="PMFR" sheetId="64" state="hidden" r:id="rId7"/>
    <sheet name="Planung IR_SG" sheetId="67" r:id="rId8"/>
    <sheet name="Planung IR_FG" sheetId="68" state="hidden" r:id="rId9"/>
    <sheet name="Diagramme" sheetId="69" r:id="rId10"/>
    <sheet name="Hilfstabelle Abschreibungen" sheetId="71" r:id="rId11"/>
    <sheet name="Hilfstabelle Hypotheken" sheetId="70" r:id="rId12"/>
  </sheets>
  <externalReferences>
    <externalReference r:id="rId13"/>
    <externalReference r:id="rId14"/>
    <externalReference r:id="rId15"/>
  </externalReferences>
  <definedNames>
    <definedName name="Bereich1">#REF!</definedName>
    <definedName name="_xlnm.Print_Area" localSheetId="4">A!$A$1:$H$28</definedName>
    <definedName name="_xlnm.Print_Area" localSheetId="5">F!$A$1:$H$21</definedName>
    <definedName name="_xlnm.Print_Area" localSheetId="3">'Planung ER'!$A$1:$H$106</definedName>
    <definedName name="_xlnm.Print_Area" localSheetId="6">PMFR!$A$1:$H$63</definedName>
    <definedName name="_xlnm.Print_Titles" localSheetId="5">F!$1:$2</definedName>
    <definedName name="_xlnm.Print_Titles" localSheetId="3">'Planung ER'!$1:$2</definedName>
    <definedName name="F106_Vakt_E3">'[1]106'!$C$55</definedName>
    <definedName name="F106_Vakt_E4">'[2]106'!$C$48</definedName>
    <definedName name="F106_Vrg_E3">'[1]106'!$E$55</definedName>
    <definedName name="F106_Vrg_E4">'[2]106'!$E$48</definedName>
    <definedName name="F106_Vvj_E3">'[1]106'!$D$55</definedName>
    <definedName name="F106_Vvj_E4">'[2]106'!$D$48</definedName>
    <definedName name="F230_Vakt_ET">'[2]230'!$C$13</definedName>
    <definedName name="F230_Vrg_ET">'[2]230'!$E$13</definedName>
    <definedName name="F230_Vvj_ET">'[2]230'!$D$13</definedName>
    <definedName name="KT_24631410">[3]D!#REF!</definedName>
    <definedName name="KT_24631411">[3]D!#REF!</definedName>
    <definedName name="KT_24631511">[3]D!#REF!</definedName>
    <definedName name="KT_24631512">[3]D!#REF!</definedName>
    <definedName name="KT_24631513">[3]D!#REF!</definedName>
    <definedName name="KT_24631521">[3]D!#REF!</definedName>
    <definedName name="KT_24631531">[3]D!#REF!</definedName>
    <definedName name="KT_24631532">[3]D!#REF!</definedName>
    <definedName name="KT_24631641">[3]D!#REF!</definedName>
    <definedName name="KT_24631721">[3]D!#REF!</definedName>
    <definedName name="KT_24631801">[3]D!#REF!</definedName>
    <definedName name="KT_24631805">[3]D!#REF!</definedName>
    <definedName name="KT_24631807">[3]D!#REF!</definedName>
    <definedName name="KT_24631809">[3]D!#REF!</definedName>
    <definedName name="KT_24631811">[3]D!#REF!</definedName>
    <definedName name="KT_24631813">[3]D!#REF!</definedName>
    <definedName name="KT_24631821">[3]D!#REF!</definedName>
    <definedName name="KT_24631831">[3]D!#REF!</definedName>
    <definedName name="KT_24631833">[3]D!#REF!</definedName>
    <definedName name="KT_24631841">[3]D!#REF!</definedName>
    <definedName name="KT_24631843">[3]D!#REF!</definedName>
    <definedName name="KT_24631845">[3]D!#REF!</definedName>
    <definedName name="KT_24631846">[3]D!#REF!</definedName>
    <definedName name="KT_24631901">[3]D!#REF!</definedName>
    <definedName name="KT_24631902">[3]D!#REF!</definedName>
    <definedName name="KT_24631903">[3]D!#REF!</definedName>
    <definedName name="KT_24631904">[3]D!#REF!</definedName>
    <definedName name="KT_24631999">[3]D!#REF!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35" l="1"/>
  <c r="C14" i="46"/>
  <c r="D14" i="46"/>
  <c r="G14" i="46"/>
  <c r="H14" i="46"/>
  <c r="B14" i="46"/>
  <c r="B80" i="71" l="1"/>
  <c r="B81" i="71" s="1"/>
  <c r="B73" i="71"/>
  <c r="B74" i="71" s="1"/>
  <c r="C38" i="70"/>
  <c r="D38" i="70"/>
  <c r="E38" i="70"/>
  <c r="F38" i="70"/>
  <c r="G38" i="70"/>
  <c r="B38" i="70"/>
  <c r="D34" i="70"/>
  <c r="E34" i="70"/>
  <c r="F34" i="70"/>
  <c r="G34" i="70"/>
  <c r="C34" i="70"/>
  <c r="B34" i="70"/>
  <c r="D27" i="70"/>
  <c r="E27" i="70"/>
  <c r="F27" i="70"/>
  <c r="G27" i="70"/>
  <c r="C27" i="70"/>
  <c r="B27" i="70"/>
  <c r="D20" i="70"/>
  <c r="E20" i="70"/>
  <c r="F20" i="70"/>
  <c r="G20" i="70"/>
  <c r="C20" i="70"/>
  <c r="B20" i="70"/>
  <c r="B82" i="71"/>
  <c r="B75" i="71"/>
  <c r="B85" i="71"/>
  <c r="D2" i="27"/>
  <c r="E2" i="27"/>
  <c r="D3" i="27"/>
  <c r="E3" i="27"/>
  <c r="F3" i="27"/>
  <c r="G3" i="27"/>
  <c r="H3" i="27"/>
  <c r="B58" i="71"/>
  <c r="B54" i="71"/>
  <c r="B55" i="71" s="1"/>
  <c r="C52" i="71" s="1"/>
  <c r="B48" i="71"/>
  <c r="B49" i="71" s="1"/>
  <c r="C46" i="71" s="1"/>
  <c r="B42" i="71"/>
  <c r="B43" i="71" s="1"/>
  <c r="C40" i="71" s="1"/>
  <c r="B36" i="71"/>
  <c r="B37" i="71" s="1"/>
  <c r="C34" i="71" s="1"/>
  <c r="B30" i="71"/>
  <c r="B31" i="71" s="1"/>
  <c r="C28" i="71" s="1"/>
  <c r="B24" i="71"/>
  <c r="B25" i="71" s="1"/>
  <c r="C22" i="71" s="1"/>
  <c r="B18" i="71"/>
  <c r="B12" i="71"/>
  <c r="C6" i="70"/>
  <c r="B37" i="70"/>
  <c r="B33" i="70"/>
  <c r="C30" i="70"/>
  <c r="B26" i="70"/>
  <c r="C23" i="70" s="1"/>
  <c r="B19" i="70"/>
  <c r="B12" i="70"/>
  <c r="C9" i="70" l="1"/>
  <c r="B13" i="70"/>
  <c r="F2" i="27"/>
  <c r="D67" i="71"/>
  <c r="D7" i="71"/>
  <c r="C67" i="71"/>
  <c r="C7" i="71"/>
  <c r="B19" i="71"/>
  <c r="B59" i="71"/>
  <c r="C32" i="27"/>
  <c r="B86" i="71"/>
  <c r="C78" i="71"/>
  <c r="G2" i="27"/>
  <c r="F7" i="71" s="1"/>
  <c r="E6" i="70"/>
  <c r="C24" i="71"/>
  <c r="C25" i="71" s="1"/>
  <c r="D22" i="71" s="1"/>
  <c r="C36" i="71"/>
  <c r="C37" i="71" s="1"/>
  <c r="D34" i="71" s="1"/>
  <c r="C48" i="71"/>
  <c r="C49" i="71" s="1"/>
  <c r="D46" i="71" s="1"/>
  <c r="C16" i="71"/>
  <c r="C30" i="71"/>
  <c r="C31" i="71" s="1"/>
  <c r="D28" i="71" s="1"/>
  <c r="C42" i="71"/>
  <c r="C43" i="71" s="1"/>
  <c r="D40" i="71" s="1"/>
  <c r="C54" i="71"/>
  <c r="C55" i="71" s="1"/>
  <c r="D52" i="71" s="1"/>
  <c r="C71" i="71"/>
  <c r="B13" i="71"/>
  <c r="C10" i="71" s="1"/>
  <c r="C16" i="70"/>
  <c r="C19" i="70" s="1"/>
  <c r="D16" i="70" s="1"/>
  <c r="C12" i="70"/>
  <c r="C13" i="70" s="1"/>
  <c r="C26" i="70"/>
  <c r="D23" i="70" s="1"/>
  <c r="C33" i="70"/>
  <c r="D30" i="70" s="1"/>
  <c r="B39" i="70"/>
  <c r="C80" i="71" l="1"/>
  <c r="C81" i="71"/>
  <c r="C73" i="71"/>
  <c r="C74" i="71"/>
  <c r="E67" i="71"/>
  <c r="E7" i="71"/>
  <c r="C85" i="71"/>
  <c r="C24" i="27"/>
  <c r="B87" i="71"/>
  <c r="C82" i="71"/>
  <c r="H2" i="27"/>
  <c r="F6" i="70"/>
  <c r="C37" i="70"/>
  <c r="D42" i="71"/>
  <c r="D43" i="71" s="1"/>
  <c r="E40" i="71" s="1"/>
  <c r="D36" i="71"/>
  <c r="D37" i="71" s="1"/>
  <c r="E34" i="71" s="1"/>
  <c r="D54" i="71"/>
  <c r="D55" i="71" s="1"/>
  <c r="E52" i="71" s="1"/>
  <c r="D30" i="71"/>
  <c r="D31" i="71" s="1"/>
  <c r="E28" i="71" s="1"/>
  <c r="D48" i="71"/>
  <c r="D49" i="71" s="1"/>
  <c r="E46" i="71" s="1"/>
  <c r="D24" i="71"/>
  <c r="D25" i="71" s="1"/>
  <c r="E22" i="71" s="1"/>
  <c r="C18" i="71"/>
  <c r="C19" i="71" s="1"/>
  <c r="D16" i="71" s="1"/>
  <c r="C12" i="71"/>
  <c r="C59" i="71" s="1"/>
  <c r="C58" i="71"/>
  <c r="B60" i="71"/>
  <c r="D19" i="70"/>
  <c r="E16" i="70" s="1"/>
  <c r="D26" i="70"/>
  <c r="E23" i="70" s="1"/>
  <c r="C39" i="70"/>
  <c r="D9" i="70"/>
  <c r="D33" i="70"/>
  <c r="E30" i="70" s="1"/>
  <c r="B40" i="70"/>
  <c r="C28" i="27" s="1"/>
  <c r="G6" i="70" l="1"/>
  <c r="G67" i="71"/>
  <c r="G7" i="71"/>
  <c r="D37" i="70"/>
  <c r="C86" i="71"/>
  <c r="D24" i="27" s="1"/>
  <c r="C87" i="71"/>
  <c r="D78" i="71"/>
  <c r="C75" i="71"/>
  <c r="D32" i="27"/>
  <c r="C60" i="71"/>
  <c r="C13" i="71"/>
  <c r="D10" i="71" s="1"/>
  <c r="D58" i="71" s="1"/>
  <c r="E24" i="71"/>
  <c r="E25" i="71" s="1"/>
  <c r="F22" i="71" s="1"/>
  <c r="E30" i="71"/>
  <c r="E31" i="71" s="1"/>
  <c r="F28" i="71" s="1"/>
  <c r="E36" i="71"/>
  <c r="E37" i="71" s="1"/>
  <c r="F34" i="71" s="1"/>
  <c r="E48" i="71"/>
  <c r="E49" i="71" s="1"/>
  <c r="F46" i="71" s="1"/>
  <c r="E54" i="71"/>
  <c r="E55" i="71" s="1"/>
  <c r="F52" i="71" s="1"/>
  <c r="E42" i="71"/>
  <c r="E43" i="71" s="1"/>
  <c r="F40" i="71" s="1"/>
  <c r="D18" i="71"/>
  <c r="D19" i="71" s="1"/>
  <c r="E16" i="71" s="1"/>
  <c r="D71" i="71"/>
  <c r="C40" i="70"/>
  <c r="D28" i="27" s="1"/>
  <c r="E33" i="70"/>
  <c r="F30" i="70" s="1"/>
  <c r="E26" i="70"/>
  <c r="F23" i="70" s="1"/>
  <c r="E19" i="70"/>
  <c r="F16" i="70" s="1"/>
  <c r="D12" i="70"/>
  <c r="D13" i="70" s="1"/>
  <c r="D80" i="71" l="1"/>
  <c r="D73" i="71"/>
  <c r="D74" i="71"/>
  <c r="D85" i="71"/>
  <c r="D12" i="71"/>
  <c r="E18" i="71"/>
  <c r="E19" i="71" s="1"/>
  <c r="F16" i="71" s="1"/>
  <c r="F24" i="71"/>
  <c r="F25" i="71" s="1"/>
  <c r="G22" i="71" s="1"/>
  <c r="F42" i="71"/>
  <c r="F43" i="71" s="1"/>
  <c r="G40" i="71" s="1"/>
  <c r="F54" i="71"/>
  <c r="F55" i="71" s="1"/>
  <c r="G52" i="71" s="1"/>
  <c r="F48" i="71"/>
  <c r="F49" i="71" s="1"/>
  <c r="G46" i="71" s="1"/>
  <c r="F36" i="71"/>
  <c r="F37" i="71" s="1"/>
  <c r="G34" i="71" s="1"/>
  <c r="F30" i="71"/>
  <c r="F31" i="71" s="1"/>
  <c r="G28" i="71" s="1"/>
  <c r="D86" i="71"/>
  <c r="E24" i="27" s="1"/>
  <c r="E9" i="70"/>
  <c r="D39" i="70"/>
  <c r="D40" i="70"/>
  <c r="E28" i="27" s="1"/>
  <c r="F19" i="70"/>
  <c r="G16" i="70" s="1"/>
  <c r="F26" i="70"/>
  <c r="G23" i="70" s="1"/>
  <c r="F33" i="70"/>
  <c r="G30" i="70" s="1"/>
  <c r="D82" i="71" l="1"/>
  <c r="D81" i="71"/>
  <c r="E78" i="71" s="1"/>
  <c r="E80" i="71"/>
  <c r="E82" i="71" s="1"/>
  <c r="D13" i="71"/>
  <c r="E10" i="71" s="1"/>
  <c r="E58" i="71" s="1"/>
  <c r="D59" i="71"/>
  <c r="D87" i="71"/>
  <c r="D75" i="71"/>
  <c r="E71" i="71"/>
  <c r="G24" i="71"/>
  <c r="G25" i="71" s="1"/>
  <c r="F18" i="71"/>
  <c r="F19" i="71" s="1"/>
  <c r="G16" i="71" s="1"/>
  <c r="G36" i="71"/>
  <c r="G37" i="71" s="1"/>
  <c r="G42" i="71"/>
  <c r="G43" i="71" s="1"/>
  <c r="E12" i="71"/>
  <c r="G30" i="71"/>
  <c r="G31" i="71" s="1"/>
  <c r="G48" i="71"/>
  <c r="G49" i="71" s="1"/>
  <c r="G54" i="71"/>
  <c r="G55" i="71" s="1"/>
  <c r="G33" i="70"/>
  <c r="G26" i="70"/>
  <c r="G19" i="70"/>
  <c r="E12" i="70"/>
  <c r="E13" i="70" s="1"/>
  <c r="E37" i="70"/>
  <c r="E81" i="71" l="1"/>
  <c r="F78" i="71" s="1"/>
  <c r="F80" i="71"/>
  <c r="F82" i="71" s="1"/>
  <c r="E85" i="71"/>
  <c r="E73" i="71"/>
  <c r="E74" i="71" s="1"/>
  <c r="E59" i="71"/>
  <c r="F32" i="27" s="1"/>
  <c r="E86" i="71"/>
  <c r="E87" i="71" s="1"/>
  <c r="E32" i="27"/>
  <c r="D60" i="71"/>
  <c r="F71" i="71"/>
  <c r="E75" i="71"/>
  <c r="G18" i="71"/>
  <c r="G19" i="71" s="1"/>
  <c r="E60" i="71"/>
  <c r="E13" i="71"/>
  <c r="F10" i="71" s="1"/>
  <c r="E39" i="70"/>
  <c r="F9" i="70"/>
  <c r="E40" i="70"/>
  <c r="F28" i="27" s="1"/>
  <c r="F81" i="71" l="1"/>
  <c r="G78" i="71" s="1"/>
  <c r="F73" i="71"/>
  <c r="F74" i="71"/>
  <c r="F86" i="71"/>
  <c r="F85" i="71"/>
  <c r="F58" i="71"/>
  <c r="F12" i="71"/>
  <c r="F12" i="70"/>
  <c r="F13" i="70" s="1"/>
  <c r="F37" i="70"/>
  <c r="G80" i="71" l="1"/>
  <c r="G82" i="71" s="1"/>
  <c r="G81" i="71"/>
  <c r="F59" i="71"/>
  <c r="G32" i="27" s="1"/>
  <c r="F87" i="71"/>
  <c r="F75" i="71"/>
  <c r="G71" i="71"/>
  <c r="G85" i="71"/>
  <c r="F13" i="71"/>
  <c r="G10" i="71" s="1"/>
  <c r="G12" i="71" s="1"/>
  <c r="F60" i="71"/>
  <c r="G9" i="70"/>
  <c r="F39" i="70"/>
  <c r="F40" i="70"/>
  <c r="G28" i="27" s="1"/>
  <c r="G73" i="71" l="1"/>
  <c r="G74" i="71"/>
  <c r="G59" i="71"/>
  <c r="H32" i="27" s="1"/>
  <c r="G58" i="71"/>
  <c r="G60" i="71" s="1"/>
  <c r="G86" i="71"/>
  <c r="G87" i="71" s="1"/>
  <c r="G75" i="71"/>
  <c r="G13" i="71"/>
  <c r="G12" i="70"/>
  <c r="G37" i="70"/>
  <c r="G39" i="70" l="1"/>
  <c r="G13" i="70"/>
  <c r="G40" i="70"/>
  <c r="H28" i="27" s="1"/>
  <c r="F98" i="27" l="1"/>
  <c r="G98" i="27"/>
  <c r="H98" i="27"/>
  <c r="E98" i="27"/>
  <c r="D98" i="27"/>
  <c r="D23" i="35" s="1"/>
  <c r="C98" i="27"/>
  <c r="B98" i="27"/>
  <c r="F95" i="27"/>
  <c r="F22" i="35" s="1"/>
  <c r="G95" i="27"/>
  <c r="G22" i="35" s="1"/>
  <c r="H95" i="27"/>
  <c r="H22" i="35" s="1"/>
  <c r="E95" i="27"/>
  <c r="E22" i="35" s="1"/>
  <c r="D95" i="27"/>
  <c r="D22" i="35" s="1"/>
  <c r="C95" i="27"/>
  <c r="C22" i="35" s="1"/>
  <c r="B95" i="27"/>
  <c r="B22" i="35" s="1"/>
  <c r="D93" i="27"/>
  <c r="D21" i="35" s="1"/>
  <c r="C93" i="27"/>
  <c r="C21" i="35" s="1"/>
  <c r="B93" i="27"/>
  <c r="B21" i="35" s="1"/>
  <c r="E87" i="27"/>
  <c r="E20" i="35" s="1"/>
  <c r="D87" i="27"/>
  <c r="D20" i="35" s="1"/>
  <c r="C87" i="27"/>
  <c r="C20" i="35" s="1"/>
  <c r="B87" i="27"/>
  <c r="B20" i="35" s="1"/>
  <c r="F84" i="27"/>
  <c r="F19" i="35" s="1"/>
  <c r="G84" i="27"/>
  <c r="G19" i="35" s="1"/>
  <c r="H84" i="27"/>
  <c r="H19" i="35" s="1"/>
  <c r="E84" i="27"/>
  <c r="E19" i="35" s="1"/>
  <c r="D84" i="27"/>
  <c r="D19" i="35" s="1"/>
  <c r="C84" i="27"/>
  <c r="C19" i="35" s="1"/>
  <c r="B84" i="27"/>
  <c r="B19" i="35" s="1"/>
  <c r="E73" i="27"/>
  <c r="D73" i="27"/>
  <c r="D18" i="35" s="1"/>
  <c r="C73" i="27"/>
  <c r="C18" i="35" s="1"/>
  <c r="B73" i="27"/>
  <c r="B18" i="35" s="1"/>
  <c r="F73" i="27"/>
  <c r="F18" i="35" s="1"/>
  <c r="G73" i="27"/>
  <c r="G18" i="35" s="1"/>
  <c r="H73" i="27"/>
  <c r="H18" i="35" s="1"/>
  <c r="F68" i="27"/>
  <c r="F17" i="35" s="1"/>
  <c r="G68" i="27"/>
  <c r="G17" i="35" s="1"/>
  <c r="H68" i="27"/>
  <c r="H17" i="35" s="1"/>
  <c r="D68" i="27"/>
  <c r="D17" i="35" s="1"/>
  <c r="C68" i="27"/>
  <c r="C17" i="35" s="1"/>
  <c r="B68" i="27"/>
  <c r="B17" i="35" s="1"/>
  <c r="F58" i="27"/>
  <c r="F16" i="35" s="1"/>
  <c r="G58" i="27"/>
  <c r="G16" i="35" s="1"/>
  <c r="H58" i="27"/>
  <c r="H16" i="35" s="1"/>
  <c r="E58" i="27"/>
  <c r="E16" i="35" s="1"/>
  <c r="D58" i="27"/>
  <c r="C58" i="27"/>
  <c r="C16" i="35" s="1"/>
  <c r="B58" i="27"/>
  <c r="B16" i="35" s="1"/>
  <c r="F54" i="27"/>
  <c r="F15" i="35" s="1"/>
  <c r="G54" i="27"/>
  <c r="G15" i="35" s="1"/>
  <c r="H54" i="27"/>
  <c r="H15" i="35" s="1"/>
  <c r="E54" i="27"/>
  <c r="E15" i="35" s="1"/>
  <c r="D54" i="27"/>
  <c r="D15" i="35" s="1"/>
  <c r="C54" i="27"/>
  <c r="C15" i="35" s="1"/>
  <c r="B54" i="27"/>
  <c r="B15" i="35" s="1"/>
  <c r="E48" i="27"/>
  <c r="F37" i="27"/>
  <c r="G37" i="27"/>
  <c r="H37" i="27"/>
  <c r="E37" i="27"/>
  <c r="F34" i="27"/>
  <c r="G34" i="27"/>
  <c r="H34" i="27"/>
  <c r="E34" i="27"/>
  <c r="F27" i="27"/>
  <c r="G27" i="27"/>
  <c r="H27" i="27"/>
  <c r="E27" i="27"/>
  <c r="F23" i="27"/>
  <c r="G23" i="27"/>
  <c r="H23" i="27"/>
  <c r="E23" i="27"/>
  <c r="F12" i="27"/>
  <c r="G12" i="27"/>
  <c r="H12" i="27"/>
  <c r="D48" i="27"/>
  <c r="D12" i="35" s="1"/>
  <c r="C48" i="27"/>
  <c r="C12" i="35" s="1"/>
  <c r="B48" i="27"/>
  <c r="D46" i="27"/>
  <c r="D11" i="35" s="1"/>
  <c r="C46" i="27"/>
  <c r="C11" i="35" s="1"/>
  <c r="B46" i="27"/>
  <c r="B11" i="35" s="1"/>
  <c r="D37" i="27"/>
  <c r="D10" i="35" s="1"/>
  <c r="C37" i="27"/>
  <c r="C10" i="35" s="1"/>
  <c r="B37" i="27"/>
  <c r="B10" i="35" s="1"/>
  <c r="D34" i="27"/>
  <c r="D9" i="35" s="1"/>
  <c r="C34" i="27"/>
  <c r="C9" i="35" s="1"/>
  <c r="B34" i="27"/>
  <c r="B9" i="35" s="1"/>
  <c r="D27" i="27"/>
  <c r="D8" i="35" s="1"/>
  <c r="C27" i="27"/>
  <c r="C8" i="35" s="1"/>
  <c r="B27" i="27"/>
  <c r="B8" i="35" s="1"/>
  <c r="D23" i="27"/>
  <c r="D7" i="35" s="1"/>
  <c r="C23" i="27"/>
  <c r="C7" i="35" s="1"/>
  <c r="B23" i="27"/>
  <c r="B7" i="35" s="1"/>
  <c r="D12" i="27"/>
  <c r="D6" i="35" s="1"/>
  <c r="C12" i="27"/>
  <c r="C6" i="35" s="1"/>
  <c r="B12" i="27"/>
  <c r="B6" i="35" s="1"/>
  <c r="D5" i="35"/>
  <c r="C3" i="27"/>
  <c r="C5" i="35" s="1"/>
  <c r="B3" i="27"/>
  <c r="B5" i="35" s="1"/>
  <c r="E72" i="27" l="1"/>
  <c r="E71" i="27" s="1"/>
  <c r="E70" i="27" s="1"/>
  <c r="E69" i="27" s="1"/>
  <c r="E68" i="27" s="1"/>
  <c r="E17" i="35" s="1"/>
  <c r="E18" i="35"/>
  <c r="B23" i="35"/>
  <c r="B24" i="35" s="1"/>
  <c r="B104" i="27"/>
  <c r="C23" i="35"/>
  <c r="C104" i="27"/>
  <c r="C24" i="35" s="1"/>
  <c r="E23" i="35"/>
  <c r="H23" i="35"/>
  <c r="G23" i="35"/>
  <c r="F23" i="35"/>
  <c r="D16" i="35"/>
  <c r="D24" i="35" s="1"/>
  <c r="D104" i="27"/>
  <c r="D13" i="35"/>
  <c r="D26" i="35" s="1"/>
  <c r="C13" i="35"/>
  <c r="C26" i="35" s="1"/>
  <c r="B52" i="27"/>
  <c r="B106" i="27" s="1"/>
  <c r="D52" i="27"/>
  <c r="D106" i="27" s="1"/>
  <c r="B12" i="35"/>
  <c r="B13" i="35" s="1"/>
  <c r="C52" i="27"/>
  <c r="C106" i="27" s="1"/>
  <c r="D13" i="67"/>
  <c r="C13" i="67"/>
  <c r="D10" i="67"/>
  <c r="D15" i="67" s="1"/>
  <c r="C10" i="67"/>
  <c r="C15" i="67" s="1"/>
  <c r="B13" i="67"/>
  <c r="B10" i="67"/>
  <c r="J10" i="67" s="1"/>
  <c r="D3" i="67"/>
  <c r="C3" i="67"/>
  <c r="D6" i="67"/>
  <c r="C6" i="67"/>
  <c r="C8" i="67" s="1"/>
  <c r="B3" i="67"/>
  <c r="B6" i="67"/>
  <c r="J6" i="67" s="1"/>
  <c r="E11" i="46"/>
  <c r="F11" i="46"/>
  <c r="G11" i="46"/>
  <c r="H11" i="46"/>
  <c r="D11" i="46"/>
  <c r="C11" i="46"/>
  <c r="B11" i="46"/>
  <c r="I7" i="67"/>
  <c r="J7" i="67"/>
  <c r="E4" i="46"/>
  <c r="F4" i="46"/>
  <c r="G4" i="46"/>
  <c r="H4" i="46"/>
  <c r="J5" i="67"/>
  <c r="F5" i="68"/>
  <c r="F6" i="68"/>
  <c r="F7" i="68"/>
  <c r="F8" i="68"/>
  <c r="F9" i="68"/>
  <c r="F10" i="68"/>
  <c r="F11" i="68"/>
  <c r="F12" i="68"/>
  <c r="F13" i="68"/>
  <c r="F14" i="68"/>
  <c r="F15" i="68"/>
  <c r="F16" i="68"/>
  <c r="F17" i="68"/>
  <c r="F18" i="68"/>
  <c r="F4" i="68"/>
  <c r="J5" i="68"/>
  <c r="J6" i="68"/>
  <c r="J8" i="68"/>
  <c r="J9" i="68"/>
  <c r="J10" i="68"/>
  <c r="J11" i="68"/>
  <c r="J12" i="68"/>
  <c r="J13" i="68"/>
  <c r="J15" i="68"/>
  <c r="J16" i="68"/>
  <c r="J17" i="68"/>
  <c r="J18" i="68"/>
  <c r="J4" i="68"/>
  <c r="J20" i="68" s="1"/>
  <c r="I5" i="68"/>
  <c r="I6" i="68"/>
  <c r="I8" i="68"/>
  <c r="I9" i="68"/>
  <c r="I10" i="68"/>
  <c r="I11" i="68"/>
  <c r="I12" i="68"/>
  <c r="H12" i="68" s="1"/>
  <c r="I13" i="68"/>
  <c r="I15" i="68"/>
  <c r="I16" i="68"/>
  <c r="I17" i="68"/>
  <c r="I18" i="68"/>
  <c r="I4" i="68"/>
  <c r="I20" i="68" s="1"/>
  <c r="G5" i="68"/>
  <c r="E5" i="68" s="1"/>
  <c r="E4" i="68" s="1"/>
  <c r="G6" i="68"/>
  <c r="G8" i="68"/>
  <c r="G9" i="68"/>
  <c r="G10" i="68"/>
  <c r="E10" i="68" s="1"/>
  <c r="G11" i="68"/>
  <c r="E11" i="68" s="1"/>
  <c r="G12" i="68"/>
  <c r="E12" i="68" s="1"/>
  <c r="G13" i="68"/>
  <c r="E13" i="68" s="1"/>
  <c r="G15" i="68"/>
  <c r="G16" i="68"/>
  <c r="E16" i="68" s="1"/>
  <c r="G17" i="68"/>
  <c r="G18" i="68"/>
  <c r="E18" i="68" s="1"/>
  <c r="G4" i="68"/>
  <c r="D5" i="68"/>
  <c r="D6" i="68"/>
  <c r="D8" i="68"/>
  <c r="D9" i="68"/>
  <c r="D10" i="68"/>
  <c r="D11" i="68"/>
  <c r="D12" i="68"/>
  <c r="D13" i="68"/>
  <c r="D15" i="68"/>
  <c r="D16" i="68"/>
  <c r="D17" i="68"/>
  <c r="D18" i="68"/>
  <c r="D4" i="68"/>
  <c r="C5" i="68"/>
  <c r="C6" i="68"/>
  <c r="C8" i="68"/>
  <c r="C9" i="68"/>
  <c r="C10" i="68"/>
  <c r="C11" i="68"/>
  <c r="C12" i="68"/>
  <c r="C13" i="68"/>
  <c r="C15" i="68"/>
  <c r="C16" i="68"/>
  <c r="C17" i="68"/>
  <c r="C18" i="68"/>
  <c r="C4" i="68"/>
  <c r="H18" i="68"/>
  <c r="H16" i="68"/>
  <c r="H15" i="68" s="1"/>
  <c r="N15" i="68"/>
  <c r="M15" i="68"/>
  <c r="L15" i="68"/>
  <c r="K15" i="68"/>
  <c r="H13" i="68"/>
  <c r="H11" i="68"/>
  <c r="H9" i="68"/>
  <c r="N8" i="68"/>
  <c r="M8" i="68"/>
  <c r="L8" i="68"/>
  <c r="K8" i="68"/>
  <c r="H6" i="68"/>
  <c r="E6" i="68"/>
  <c r="H5" i="68"/>
  <c r="N4" i="68"/>
  <c r="N20" i="68"/>
  <c r="M4" i="68"/>
  <c r="M20" i="68"/>
  <c r="L4" i="68"/>
  <c r="L20" i="68"/>
  <c r="K4" i="68"/>
  <c r="K20" i="68"/>
  <c r="E2" i="68"/>
  <c r="H2" i="68" s="1"/>
  <c r="K2" i="68" s="1"/>
  <c r="L2" i="68" s="1"/>
  <c r="M2" i="68" s="1"/>
  <c r="N2" i="68" s="1"/>
  <c r="B2" i="68"/>
  <c r="O1" i="68"/>
  <c r="E1" i="68"/>
  <c r="F13" i="67"/>
  <c r="G13" i="67"/>
  <c r="H13" i="67"/>
  <c r="E13" i="67"/>
  <c r="F10" i="67"/>
  <c r="G10" i="67"/>
  <c r="H10" i="67"/>
  <c r="E10" i="67"/>
  <c r="F15" i="67"/>
  <c r="G15" i="67"/>
  <c r="H15" i="67"/>
  <c r="E15" i="67"/>
  <c r="I11" i="67"/>
  <c r="J12" i="67"/>
  <c r="J13" i="67"/>
  <c r="J14" i="67"/>
  <c r="F3" i="67"/>
  <c r="F8" i="67" s="1"/>
  <c r="G3" i="67"/>
  <c r="H3" i="67"/>
  <c r="E3" i="67"/>
  <c r="F6" i="67"/>
  <c r="G6" i="67"/>
  <c r="H6" i="67"/>
  <c r="E6" i="67"/>
  <c r="J4" i="67"/>
  <c r="J3" i="67"/>
  <c r="D2" i="67"/>
  <c r="E2" i="67" s="1"/>
  <c r="F2" i="67" s="1"/>
  <c r="G2" i="67" s="1"/>
  <c r="H2" i="67" s="1"/>
  <c r="C2" i="67"/>
  <c r="B2" i="67"/>
  <c r="I1" i="67" s="1"/>
  <c r="D1" i="67"/>
  <c r="C1" i="67"/>
  <c r="F93" i="27"/>
  <c r="G93" i="27"/>
  <c r="H93" i="27"/>
  <c r="E93" i="27"/>
  <c r="F48" i="27"/>
  <c r="G48" i="27"/>
  <c r="G12" i="35" s="1"/>
  <c r="H48" i="27"/>
  <c r="H12" i="35" s="1"/>
  <c r="F46" i="27"/>
  <c r="F11" i="35" s="1"/>
  <c r="G46" i="27"/>
  <c r="G11" i="35" s="1"/>
  <c r="H46" i="27"/>
  <c r="H11" i="35" s="1"/>
  <c r="E46" i="27"/>
  <c r="F18" i="46"/>
  <c r="F21" i="46" s="1"/>
  <c r="G18" i="46"/>
  <c r="G21" i="46" s="1"/>
  <c r="H18" i="46"/>
  <c r="E18" i="46"/>
  <c r="E21" i="46"/>
  <c r="B18" i="46"/>
  <c r="F87" i="27"/>
  <c r="F20" i="35" s="1"/>
  <c r="G87" i="27"/>
  <c r="G20" i="35" s="1"/>
  <c r="H87" i="27"/>
  <c r="H20" i="35" s="1"/>
  <c r="E12" i="35"/>
  <c r="F10" i="35"/>
  <c r="G10" i="35"/>
  <c r="H10" i="35"/>
  <c r="E10" i="35"/>
  <c r="F8" i="35"/>
  <c r="G8" i="35"/>
  <c r="H8" i="35"/>
  <c r="E8" i="35"/>
  <c r="F7" i="35"/>
  <c r="G7" i="35"/>
  <c r="H7" i="35"/>
  <c r="E7" i="35"/>
  <c r="F6" i="35"/>
  <c r="G6" i="35"/>
  <c r="H6" i="35"/>
  <c r="E12" i="27"/>
  <c r="E6" i="35" s="1"/>
  <c r="F5" i="35"/>
  <c r="G5" i="35"/>
  <c r="H5" i="35"/>
  <c r="A1" i="65"/>
  <c r="D4" i="35"/>
  <c r="D3" i="35"/>
  <c r="Q28" i="69"/>
  <c r="D1" i="27"/>
  <c r="H1" i="64"/>
  <c r="B2" i="27"/>
  <c r="O23" i="69" s="1"/>
  <c r="C4" i="64"/>
  <c r="C30" i="64"/>
  <c r="B4" i="64"/>
  <c r="B50" i="64"/>
  <c r="C3" i="64"/>
  <c r="B4" i="35"/>
  <c r="C2" i="46"/>
  <c r="D2" i="46" s="1"/>
  <c r="E2" i="46"/>
  <c r="F2" i="46" s="1"/>
  <c r="G2" i="46" s="1"/>
  <c r="H2" i="46" s="1"/>
  <c r="B2" i="46"/>
  <c r="C1" i="46"/>
  <c r="C4" i="35"/>
  <c r="C3" i="35"/>
  <c r="C2" i="27"/>
  <c r="C1" i="27"/>
  <c r="B39" i="64"/>
  <c r="C20" i="64"/>
  <c r="B30" i="64"/>
  <c r="B20" i="64"/>
  <c r="D4" i="64"/>
  <c r="C50" i="64"/>
  <c r="C39" i="64"/>
  <c r="D20" i="64"/>
  <c r="E4" i="35"/>
  <c r="D6" i="70" s="1"/>
  <c r="F4" i="35"/>
  <c r="G4" i="35" s="1"/>
  <c r="E5" i="35"/>
  <c r="H4" i="68"/>
  <c r="I6" i="67"/>
  <c r="I13" i="67"/>
  <c r="I4" i="67"/>
  <c r="J11" i="67"/>
  <c r="I12" i="67"/>
  <c r="I14" i="67"/>
  <c r="B10" i="68"/>
  <c r="O10" i="68"/>
  <c r="B17" i="68"/>
  <c r="O17" i="68"/>
  <c r="B12" i="68"/>
  <c r="O12" i="68"/>
  <c r="B16" i="68"/>
  <c r="P16" i="68"/>
  <c r="B11" i="68"/>
  <c r="P11" i="68"/>
  <c r="B18" i="68"/>
  <c r="P18" i="68"/>
  <c r="B13" i="68"/>
  <c r="P13" i="68"/>
  <c r="B9" i="68"/>
  <c r="O9" i="68"/>
  <c r="B6" i="68"/>
  <c r="P6" i="68"/>
  <c r="B5" i="68"/>
  <c r="O5" i="68"/>
  <c r="B4" i="68"/>
  <c r="P5" i="68"/>
  <c r="P9" i="68"/>
  <c r="O18" i="68"/>
  <c r="O11" i="68"/>
  <c r="P12" i="68"/>
  <c r="P10" i="68"/>
  <c r="P4" i="68"/>
  <c r="B15" i="68"/>
  <c r="B8" i="68"/>
  <c r="O4" i="68"/>
  <c r="O6" i="68"/>
  <c r="O13" i="68"/>
  <c r="O16" i="68"/>
  <c r="P17" i="68"/>
  <c r="O15" i="68"/>
  <c r="P15" i="68"/>
  <c r="B20" i="68"/>
  <c r="P20" i="68" s="1"/>
  <c r="P18" i="69"/>
  <c r="E17" i="68"/>
  <c r="G8" i="67"/>
  <c r="H8" i="67"/>
  <c r="O28" i="69"/>
  <c r="O18" i="69"/>
  <c r="H21" i="46"/>
  <c r="C18" i="46"/>
  <c r="P28" i="69"/>
  <c r="D4" i="46"/>
  <c r="D18" i="46"/>
  <c r="C4" i="46"/>
  <c r="C21" i="46" s="1"/>
  <c r="H8" i="68"/>
  <c r="H20" i="68" s="1"/>
  <c r="E15" i="68"/>
  <c r="B4" i="46"/>
  <c r="B21" i="46" s="1"/>
  <c r="H4" i="35" l="1"/>
  <c r="F67" i="71"/>
  <c r="P23" i="69"/>
  <c r="B67" i="71"/>
  <c r="B7" i="71"/>
  <c r="B6" i="70"/>
  <c r="E21" i="35"/>
  <c r="E104" i="27"/>
  <c r="H21" i="35"/>
  <c r="H104" i="27"/>
  <c r="G21" i="35"/>
  <c r="G104" i="27"/>
  <c r="F21" i="35"/>
  <c r="F104" i="27"/>
  <c r="E24" i="35"/>
  <c r="Q18" i="69"/>
  <c r="E52" i="27"/>
  <c r="E106" i="27" s="1"/>
  <c r="F24" i="35"/>
  <c r="G24" i="35"/>
  <c r="H24" i="35"/>
  <c r="B26" i="35"/>
  <c r="B27" i="35" s="1"/>
  <c r="Q23" i="69"/>
  <c r="R18" i="69"/>
  <c r="E11" i="35"/>
  <c r="H52" i="27"/>
  <c r="G52" i="27"/>
  <c r="G106" i="27" s="1"/>
  <c r="F12" i="35"/>
  <c r="F13" i="35" s="1"/>
  <c r="F52" i="27"/>
  <c r="F106" i="27" s="1"/>
  <c r="C27" i="35"/>
  <c r="H13" i="35"/>
  <c r="E13" i="35"/>
  <c r="E26" i="35" s="1"/>
  <c r="E27" i="35" s="1"/>
  <c r="G13" i="35"/>
  <c r="I10" i="67"/>
  <c r="I15" i="67" s="1"/>
  <c r="B15" i="67"/>
  <c r="J15" i="67" s="1"/>
  <c r="B8" i="67"/>
  <c r="J8" i="67" s="1"/>
  <c r="D8" i="67"/>
  <c r="I8" i="67"/>
  <c r="E8" i="67"/>
  <c r="D21" i="46"/>
  <c r="D27" i="35" s="1"/>
  <c r="I3" i="67"/>
  <c r="H17" i="68"/>
  <c r="H10" i="68"/>
  <c r="E9" i="68"/>
  <c r="E8" i="68" s="1"/>
  <c r="E20" i="68" s="1"/>
  <c r="O20" i="68"/>
  <c r="D30" i="64"/>
  <c r="D50" i="64"/>
  <c r="P8" i="68"/>
  <c r="O8" i="68"/>
  <c r="D39" i="64"/>
  <c r="E4" i="64"/>
  <c r="H106" i="27" l="1"/>
  <c r="F26" i="35"/>
  <c r="F27" i="35" s="1"/>
  <c r="G26" i="35"/>
  <c r="G27" i="35" s="1"/>
  <c r="R23" i="69"/>
  <c r="R28" i="69"/>
  <c r="S28" i="69"/>
  <c r="S18" i="69"/>
  <c r="S23" i="69"/>
  <c r="H26" i="35"/>
  <c r="E30" i="64"/>
  <c r="E39" i="64"/>
  <c r="E50" i="64"/>
  <c r="F4" i="64"/>
  <c r="E20" i="64"/>
  <c r="T23" i="69" l="1"/>
  <c r="T18" i="69"/>
  <c r="T28" i="69"/>
  <c r="H27" i="35"/>
  <c r="F20" i="64"/>
  <c r="G4" i="64"/>
  <c r="F39" i="64"/>
  <c r="F50" i="64"/>
  <c r="F30" i="64"/>
  <c r="U28" i="69" l="1"/>
  <c r="U18" i="69"/>
  <c r="U23" i="69"/>
  <c r="H4" i="64"/>
  <c r="G30" i="64"/>
  <c r="G20" i="64"/>
  <c r="G39" i="64"/>
  <c r="G50" i="64"/>
  <c r="H30" i="64" l="1"/>
  <c r="H20" i="64"/>
  <c r="H39" i="64"/>
  <c r="H50" i="64"/>
</calcChain>
</file>

<file path=xl/sharedStrings.xml><?xml version="1.0" encoding="utf-8"?>
<sst xmlns="http://schemas.openxmlformats.org/spreadsheetml/2006/main" count="810" uniqueCount="290">
  <si>
    <t>Einstellungen</t>
  </si>
  <si>
    <t>Spaltenbezeichnungen</t>
  </si>
  <si>
    <t>C-Spalte</t>
  </si>
  <si>
    <t>Rechnung</t>
  </si>
  <si>
    <t>Budget</t>
  </si>
  <si>
    <t>in CHF</t>
  </si>
  <si>
    <t>in %</t>
  </si>
  <si>
    <t>Personalaufwand</t>
  </si>
  <si>
    <t>Übriger Personalaufwand</t>
  </si>
  <si>
    <t>Sach- und übriger Betriebsaufwand</t>
  </si>
  <si>
    <t>Material- und Warenaufwand</t>
  </si>
  <si>
    <t>Nicht aktivierbare Anlagen</t>
  </si>
  <si>
    <t>Dienstleistungen und Honorare</t>
  </si>
  <si>
    <t>Spesenentschädigungen</t>
  </si>
  <si>
    <t>Wertberichtigungen auf Forderungen</t>
  </si>
  <si>
    <t>Verschiedener Betriebsaufwand</t>
  </si>
  <si>
    <t>Finanzaufwand</t>
  </si>
  <si>
    <t>Zinsaufwand</t>
  </si>
  <si>
    <t>Realisierte Kursverluste</t>
  </si>
  <si>
    <t>Behörden und Kommissionen</t>
  </si>
  <si>
    <t>Löhne des Verwaltungs- und Betriebspersonals</t>
  </si>
  <si>
    <t>Löhne der Lehrkräfte</t>
  </si>
  <si>
    <t>Temporäre Arbeitskräfte</t>
  </si>
  <si>
    <t>Zulagen</t>
  </si>
  <si>
    <t>Arbeitgeberbeiträge</t>
  </si>
  <si>
    <t>Arbeitgeberleistungen</t>
  </si>
  <si>
    <t>Sachanlagen VV</t>
  </si>
  <si>
    <t>Abschreibungen immaterielle Anlagen</t>
  </si>
  <si>
    <t>Abtragung Bilanzfehlbetrag</t>
  </si>
  <si>
    <t>Kapitalbeschaffungs- und Verwaltungskosten</t>
  </si>
  <si>
    <t>Liegenschaftenaufwand Finanzvermögen</t>
  </si>
  <si>
    <t>Wertberichtigungen Anlagen FV</t>
  </si>
  <si>
    <t>Verschiedener Finanzaufwand</t>
  </si>
  <si>
    <t>Einlagen in Fonds und Spezialfinanzierungen</t>
  </si>
  <si>
    <t>Ertragsanteile an Dritte</t>
  </si>
  <si>
    <t>Entschädigungen an Gemeinwesen</t>
  </si>
  <si>
    <t>Finanz- und Lastenausgleich</t>
  </si>
  <si>
    <t>Beiträge an Gemeinwesen und Dritte</t>
  </si>
  <si>
    <t>Wertberichtigungen Darlehen VV</t>
  </si>
  <si>
    <t>Wertberichtigungen Beteiligungen VV</t>
  </si>
  <si>
    <t>Abschreibungen Investitionsbeiträge</t>
  </si>
  <si>
    <t>Durchlaufende Beiträge</t>
  </si>
  <si>
    <t>Interne Verrechnungen</t>
  </si>
  <si>
    <t>Material- und Warenbezüge</t>
  </si>
  <si>
    <t>Total ordentlicher Aufwand</t>
  </si>
  <si>
    <t>Regalien und Konzessionen</t>
  </si>
  <si>
    <t>Regalien</t>
  </si>
  <si>
    <t>Konzessionen</t>
  </si>
  <si>
    <t>Ertragsanteile an Lotterien, Sport-Toto, Wetten</t>
  </si>
  <si>
    <t>Entgelte</t>
  </si>
  <si>
    <t>Ersatzabgaben</t>
  </si>
  <si>
    <t>Gebühren für Amtshandlungen</t>
  </si>
  <si>
    <t>Spital- und Heimtaxen, Kostgelder</t>
  </si>
  <si>
    <t>Schul- und Kursgelder</t>
  </si>
  <si>
    <t>Erlös aus Verkäufen</t>
  </si>
  <si>
    <t>Rückerstattungen</t>
  </si>
  <si>
    <t>Bussen</t>
  </si>
  <si>
    <t>Übrige Entgelte</t>
  </si>
  <si>
    <t>Verschiedene Erträge</t>
  </si>
  <si>
    <t>Verschiedene betriebliche Erträge</t>
  </si>
  <si>
    <t>Aktivierung Eigenleistungen</t>
  </si>
  <si>
    <t>Bestandesveränderungen</t>
  </si>
  <si>
    <t>Übriger Ertrag</t>
  </si>
  <si>
    <t>Finanzertrag</t>
  </si>
  <si>
    <t>Zinsertrag</t>
  </si>
  <si>
    <t>Realisierte Gewinne FV</t>
  </si>
  <si>
    <t>Beteiligungsertrag FV</t>
  </si>
  <si>
    <t>Liegenschaftsertrag FV</t>
  </si>
  <si>
    <t>Finanzertrag von öffentlichen Unternehmungen</t>
  </si>
  <si>
    <t>Liegenschaftsertrag VV</t>
  </si>
  <si>
    <t>Erträge von gemieteten Liegenschaften</t>
  </si>
  <si>
    <t>Übriger Finanzertrag</t>
  </si>
  <si>
    <t>Entnahmen Fonds u. Spezialfinanzierungen</t>
  </si>
  <si>
    <t>Ertragsanteile</t>
  </si>
  <si>
    <t>Entschädigungen von Gemeinwesen</t>
  </si>
  <si>
    <t>Beiträge von Gemeinwesen und Dritten</t>
  </si>
  <si>
    <t>Ausserordentlicher Ertrag</t>
  </si>
  <si>
    <t>Entnahmen aus dem Eigenkapital</t>
  </si>
  <si>
    <t>Total ordentlicher Ertrag</t>
  </si>
  <si>
    <t>Funktionale Gliederung</t>
  </si>
  <si>
    <t>&gt;=</t>
  </si>
  <si>
    <t>&lt;=</t>
  </si>
  <si>
    <t>Operand 1</t>
  </si>
  <si>
    <t>Operand 2</t>
  </si>
  <si>
    <t>Operand 3</t>
  </si>
  <si>
    <t xml:space="preserve">&lt;&gt; </t>
  </si>
  <si>
    <t>Wert 1</t>
  </si>
  <si>
    <t>Wert 2</t>
  </si>
  <si>
    <t>Wert 3</t>
  </si>
  <si>
    <t>Operand 4</t>
  </si>
  <si>
    <t>Wert 4</t>
  </si>
  <si>
    <t>Operand 5</t>
  </si>
  <si>
    <t>Wert 5</t>
  </si>
  <si>
    <t>Baulicher Unterhalt und betrieblicher Unterhalt</t>
  </si>
  <si>
    <t>Unterhalt Mobilien und immaterielle Anlagen</t>
  </si>
  <si>
    <t>Mieten, Leasing, Pachten, Benützungsgebühren</t>
  </si>
  <si>
    <t>Ver- und Entsorgung Liegenschaften VV</t>
  </si>
  <si>
    <t>Einlagen Fonds/Spezialfinanzierungen EK</t>
  </si>
  <si>
    <t>Abschreibungen VV</t>
  </si>
  <si>
    <t>Benützungsgebühren &amp; Dienstleistungen</t>
  </si>
  <si>
    <t>Finanzertrag aus Darlehen &amp; Beteiligungen VV</t>
  </si>
  <si>
    <t>Entnahmen Fonds/Spezialfinanzierungen EK</t>
  </si>
  <si>
    <t>Ausserordentliche Entnahmen aus Fonds &amp; SF</t>
  </si>
  <si>
    <t>Marktwertanpassungen Liegenschaften</t>
  </si>
  <si>
    <t>Abschreibungen Verwaltungsvermögen</t>
  </si>
  <si>
    <t>A. o. Abschreibungen VV</t>
  </si>
  <si>
    <t>Übrige</t>
  </si>
  <si>
    <t>Einlagen Spezialfinanzierungen FK</t>
  </si>
  <si>
    <t>Entnahmen Spezialfinanzierungen FK</t>
  </si>
  <si>
    <t>Ordentliches Ergebnis</t>
  </si>
  <si>
    <t>Ergebnis</t>
  </si>
  <si>
    <t>Operand 6</t>
  </si>
  <si>
    <t>Wert 6</t>
  </si>
  <si>
    <t>Verschiedene Beiträge</t>
  </si>
  <si>
    <t>Übrige Beiträge für eigene Rechnung</t>
  </si>
  <si>
    <t>Entnahmen Fonds und Spezialfinanzierungen</t>
  </si>
  <si>
    <t>Planjahr</t>
  </si>
  <si>
    <t>B-Spalte</t>
  </si>
  <si>
    <t>Für INDIREKT-Formel:</t>
  </si>
  <si>
    <t>GB</t>
  </si>
  <si>
    <t>Kontrollzeile</t>
  </si>
  <si>
    <t>Bezeichnung Sachgruppen</t>
  </si>
  <si>
    <t>Planmittelflussrechnung</t>
  </si>
  <si>
    <t>Betriebstätigkeit</t>
  </si>
  <si>
    <t>Ergebnis Erfolgsrechnung</t>
  </si>
  <si>
    <t>Wertberichtigungen</t>
  </si>
  <si>
    <t>Entnahmen aus Spezialfinanzierungen</t>
  </si>
  <si>
    <t>Sonstiges und Veränd. Nettoumlaufvermögen</t>
  </si>
  <si>
    <t>Mittelfluss aus Betriebstätigkeit</t>
  </si>
  <si>
    <t>Investitionen Verwaltungsvermögen</t>
  </si>
  <si>
    <t>Vorfinanzierte Investitionen</t>
  </si>
  <si>
    <t>Ausserordentlicher Liegenschaftsunterhalt</t>
  </si>
  <si>
    <t>Nachfinanzierte Investitionen</t>
  </si>
  <si>
    <t>Mittelfluss aus Investitionstätigkeit VV</t>
  </si>
  <si>
    <t>Planung</t>
  </si>
  <si>
    <t>Free Cash Flow vor ertragb. Invest.</t>
  </si>
  <si>
    <t>Investitionen Finanzvermögen</t>
  </si>
  <si>
    <t>Mittelfluss aus Investitionstätigkeit FV</t>
  </si>
  <si>
    <t>Planungs-/Erschliessungsgeschäfte</t>
  </si>
  <si>
    <t>Investitionen in Anlagen</t>
  </si>
  <si>
    <t>Geld-/Wertschriftenanlagen (VVA)</t>
  </si>
  <si>
    <t>Mittelfluss aus Investitionen in Anlagen</t>
  </si>
  <si>
    <t>Total Mittelfluss aus Investitionstätigkeit</t>
  </si>
  <si>
    <t xml:space="preserve">Free Cash Flow </t>
  </si>
  <si>
    <t>Finanzierungstätigkeit</t>
  </si>
  <si>
    <t>Finanzierung</t>
  </si>
  <si>
    <t>Aufnahme Darlehen DC Bank</t>
  </si>
  <si>
    <t>Definanzierung</t>
  </si>
  <si>
    <t>Amortisation Darlehen DC Bank</t>
  </si>
  <si>
    <t>Mittelfluss aus Finanzierungstätigkeit</t>
  </si>
  <si>
    <t>Bestand Geldmittel per 01.01.</t>
  </si>
  <si>
    <t>Bestand Geldmittel per 31.12.</t>
  </si>
  <si>
    <t>Bestand Kredit DC Bank per 01.01.</t>
  </si>
  <si>
    <t>Aufwertungsgewinne</t>
  </si>
  <si>
    <t>Abschreibungen</t>
  </si>
  <si>
    <t>Obligationen</t>
  </si>
  <si>
    <t>Erfolgsrechnung · Sachgruppen</t>
  </si>
  <si>
    <t>● Erfolgsrechnung / Sachgruppen</t>
  </si>
  <si>
    <t>Abschreibungen z. L. Erfolgsrechnung</t>
  </si>
  <si>
    <t>Aufnahme Darlehen Drittbank</t>
  </si>
  <si>
    <t>Bestand Kredit DC Bank per 31.12.</t>
  </si>
  <si>
    <t>Neutralisierung VVA</t>
  </si>
  <si>
    <t>Amortisation Darlehen Drittbank</t>
  </si>
  <si>
    <t>Auflösung Neubewertungsreserve</t>
  </si>
  <si>
    <t>Darlehen, Anteilsscheine Genossenschaft</t>
  </si>
  <si>
    <t>Aufwand</t>
  </si>
  <si>
    <t>Ertrag</t>
  </si>
  <si>
    <t>Transferaufwand</t>
  </si>
  <si>
    <t>Durchlaufende Beiträge an Private</t>
  </si>
  <si>
    <t>Transferertrag</t>
  </si>
  <si>
    <t>8200 Waldbewirtschaftung</t>
  </si>
  <si>
    <t>8203 Strassen- und Wegunterhalt</t>
  </si>
  <si>
    <t>820   Forstwirtschaft</t>
  </si>
  <si>
    <t>963   Liegenschaften des Finanzvermögens</t>
  </si>
  <si>
    <t>969 Finanzvermögen</t>
  </si>
  <si>
    <t>9695 Burgergut</t>
  </si>
  <si>
    <t>9696 Verwaltungsliegenschaft Forsthaus - Rüti 14</t>
  </si>
  <si>
    <t>9697 Übrige Liegenschaften des Verwaltungsvermögens</t>
  </si>
  <si>
    <t>9630 10840 Diverse Bönigen</t>
  </si>
  <si>
    <t>9631 10841 Diverse Lauterbrunnen</t>
  </si>
  <si>
    <t>9633 10843 GBBl 192 &amp; 626 Bären (Hochbauten)</t>
  </si>
  <si>
    <t>9634 10844 GBBl 1254 Strandbad</t>
  </si>
  <si>
    <t>9632 10842 GBBl 192 &amp; 626 (nur Boden)</t>
  </si>
  <si>
    <t>Durchlaufende Beiträge von gemischtwirtsch. Unt.</t>
  </si>
  <si>
    <t>Sachanlagen</t>
  </si>
  <si>
    <t>Übertrag an Bilanz</t>
  </si>
  <si>
    <t>Passivierungen</t>
  </si>
  <si>
    <t>Kantone und Konkordate</t>
  </si>
  <si>
    <t>Gemeinden und Gemeindeverbände</t>
  </si>
  <si>
    <t>Aktivierungen</t>
  </si>
  <si>
    <t>Investitionsbeiträge für eigene Rechnung</t>
  </si>
  <si>
    <t>Total Ausgaben</t>
  </si>
  <si>
    <t>Total Einnahmen</t>
  </si>
  <si>
    <t>Grafik Investitionsfolgekosten - Handlungsspielraum der LR</t>
  </si>
  <si>
    <t>Investitionsfolgekosten</t>
  </si>
  <si>
    <t>Handlungsspielraum LR</t>
  </si>
  <si>
    <t>Grafik Investitionen - Neuverschuldung</t>
  </si>
  <si>
    <t>Investitionen</t>
  </si>
  <si>
    <t>Neuverschuldung</t>
  </si>
  <si>
    <t>Grafik Entwicklung Eigenkapital</t>
  </si>
  <si>
    <t>Eigenkapital</t>
  </si>
  <si>
    <t>Übertragungen</t>
  </si>
  <si>
    <t>Übrige interne Verrechnungen</t>
  </si>
  <si>
    <t>Hochbauten</t>
  </si>
  <si>
    <t>8205 Nebennutzungen Waldhaus</t>
  </si>
  <si>
    <t>8201 Kulturen- Pflegemassnahmen</t>
  </si>
  <si>
    <t>8202 Holzernte</t>
  </si>
  <si>
    <t>8900 Sonstie gewerbliche Betriebe (Kiesabbau)</t>
  </si>
  <si>
    <t>890 Sonstige gewerbliche Betriebe</t>
  </si>
  <si>
    <t>8200 Forstwirtschaft</t>
  </si>
  <si>
    <t>Diese Tabelle muss nur ausgefüllt werden, falls Investitionen geplant sind.</t>
  </si>
  <si>
    <t>Strassen / Verkehrswege</t>
  </si>
  <si>
    <t>Bern, November 2022</t>
  </si>
  <si>
    <t>Burgergemeinde xy</t>
  </si>
  <si>
    <t>Regallien und Konzessionen</t>
  </si>
  <si>
    <t>Dienstleistungen</t>
  </si>
  <si>
    <t>Betriebs- und Verwaltungskosten</t>
  </si>
  <si>
    <t>Schulden per 1.1.</t>
  </si>
  <si>
    <t>Zinssatz</t>
  </si>
  <si>
    <t>Amortisation</t>
  </si>
  <si>
    <t>Bestand per 31.12.</t>
  </si>
  <si>
    <t>Zins auf durchschnittlichem Bestand</t>
  </si>
  <si>
    <t>Total Hypotheken</t>
  </si>
  <si>
    <t>Total Schulden per 1.1.</t>
  </si>
  <si>
    <t>Total Zins auf durchschnittlichem Bestand</t>
  </si>
  <si>
    <t xml:space="preserve">Budget </t>
  </si>
  <si>
    <t>Hypothek, Bank xy</t>
  </si>
  <si>
    <t>Hilfstabelle Hypotheken</t>
  </si>
  <si>
    <t>Sachanlagen Finanzvermögen</t>
  </si>
  <si>
    <t>(Abschreibung direkt)</t>
  </si>
  <si>
    <t>Buchwert per 1.1.</t>
  </si>
  <si>
    <t>Abschreibungssatz</t>
  </si>
  <si>
    <t>Abschreibung</t>
  </si>
  <si>
    <t>Buchwert per 31.12.</t>
  </si>
  <si>
    <t>Total Sachanlagen FV</t>
  </si>
  <si>
    <t>Sachanlagen Verwaltungsvermögen</t>
  </si>
  <si>
    <t xml:space="preserve">Wertberichtigung </t>
  </si>
  <si>
    <t>Saldo Konto Wertberichtigung</t>
  </si>
  <si>
    <t>Abschrebungsverordnung Kanton Bern</t>
  </si>
  <si>
    <t>https://www.belex.sites.be.ch/frontend/versions/205/download_pdf_file</t>
  </si>
  <si>
    <t>Hilfstabelle Abschreibungen</t>
  </si>
  <si>
    <t>Liegenschaft xy</t>
  </si>
  <si>
    <t>Felder in dieser Farbe müssen angepasst werden!</t>
  </si>
  <si>
    <t>Wenn die Hilfstabelle Hypotheken ausgefüllt wird, wird der Zinsaufwand automatisch übernommen!</t>
  </si>
  <si>
    <t>Forsthaus xy</t>
  </si>
  <si>
    <t>Verwaltungsvermögen xy</t>
  </si>
  <si>
    <t>Total Sachanlagen VV</t>
  </si>
  <si>
    <t>Abschreibungen Sachanlagen FV</t>
  </si>
  <si>
    <t>Wenn die Hilfstabelle Abschreibungen ausgefüllt wird, werden die Abschreibungen Sachanlagen Finanzvermögen (FV) automatisch übernommen!</t>
  </si>
  <si>
    <t>Wenn die Hilfstabelle Abschreibungen ausgefüllt wird, werden die Abschreibungen Sachanlagen Verwaltungsvermögen (VV) automatisch übernommen!</t>
  </si>
  <si>
    <t>Register D_ER:</t>
  </si>
  <si>
    <t xml:space="preserve"> - Ort und Datum anpassen</t>
  </si>
  <si>
    <t xml:space="preserve"> - Fusszeile anpassen</t>
  </si>
  <si>
    <t>Register E</t>
  </si>
  <si>
    <t xml:space="preserve"> - Jahre anpassen, damit diese in den nachfolgenden Listen automatisch übernommen werden</t>
  </si>
  <si>
    <t>Register Planung ER</t>
  </si>
  <si>
    <t xml:space="preserve">   empfehen wird Ihnen diese Zeilen mit (rechter Maustaste) auszublenden.</t>
  </si>
  <si>
    <t>Register A</t>
  </si>
  <si>
    <t>Register Planung IR_SG</t>
  </si>
  <si>
    <t xml:space="preserve"> - Planzahlen der Investitionen erfassen</t>
  </si>
  <si>
    <t>Diagramme</t>
  </si>
  <si>
    <t xml:space="preserve">Kurzanleitung zum Finanzplan </t>
  </si>
  <si>
    <t xml:space="preserve">   den Abschreibungen der Sachanlagen im Verwaltungsvermögen. </t>
  </si>
  <si>
    <t xml:space="preserve">   Gemäss HRM2 werden die Sachanlagen FV direkt auf die Bilanzkonti verbucht (Direkte Abschreibung).</t>
  </si>
  <si>
    <t xml:space="preserve">   Die Abschreibungen der Sachanlagen im Verwaltungsvermögen werden in der Bilanz neu über Wertberichtigungskonti </t>
  </si>
  <si>
    <t xml:space="preserve">   erfasst (Indirekte Abschreibung). Unsere Hilfstabelle ist so aufgebaut, dass immer vom Restwert abgeschrieben wird.</t>
  </si>
  <si>
    <t xml:space="preserve">   In dieser Hilfstabelle haben Sie die Möglichkeit, alle Liegenschaften einzeln zu erfassen, damit die Abschreibungssätzte individuell angepasst werden können.</t>
  </si>
  <si>
    <t xml:space="preserve"> - In dieser Hilfstabelle können Sie jede Hypothek einzeln erfassen, damit Sie einfach den zukünftigen Hypothekarzinsaufwand berechnen können.</t>
  </si>
  <si>
    <t>Register F</t>
  </si>
  <si>
    <t>(Abschreibung indirekt über WB-Konti)</t>
  </si>
  <si>
    <t>vom Restwert</t>
  </si>
  <si>
    <t>Anschaffungswert per 1.1. / Restwert</t>
  </si>
  <si>
    <r>
      <t xml:space="preserve"> - Zeilen, die nicht gebraucht werden dürfen </t>
    </r>
    <r>
      <rPr>
        <sz val="10.5"/>
        <color rgb="FFFF0000"/>
        <rFont val="AvenirNext LT Com Regular"/>
        <family val="2"/>
      </rPr>
      <t xml:space="preserve">nicht </t>
    </r>
    <r>
      <rPr>
        <sz val="10.5"/>
        <color theme="1"/>
        <rFont val="AvenirNext LT Com Regular"/>
        <family val="2"/>
      </rPr>
      <t>gelöscht werden. Damit der Finanzplan übersichtlicher wird,</t>
    </r>
  </si>
  <si>
    <t xml:space="preserve"> - Falls die Hilfstabellen Abschreibungen und Hypotheken ausgefüllt werden, werden die Zeilen Abschreibungen Sachanlagen VV,</t>
  </si>
  <si>
    <t xml:space="preserve">    Zinsaufwand und Wertberichtigungen Anlagen FV automatisch ausgefüllt </t>
  </si>
  <si>
    <t xml:space="preserve"> - Bei den Abschreibungen unterscheiden wir zwischen den Abschreibungen Sachanlagen im Finanzvermögen und</t>
  </si>
  <si>
    <t xml:space="preserve"> - Zahlen der Spalten B - H müssen manuell erfasst werden</t>
  </si>
  <si>
    <t>Buchwert/Restwert per 31.12.</t>
  </si>
  <si>
    <t>Abschreibung/Wertberichtigung Sachanlagen FV</t>
  </si>
  <si>
    <t>Anschaffungswert per 1.1./Restwert</t>
  </si>
  <si>
    <t>963 Liegenschaften des Finanzvermögens</t>
  </si>
  <si>
    <t>9630 Liegenschaften des Finanzvermögens</t>
  </si>
  <si>
    <t>9635 Gutsbetriebe</t>
  </si>
  <si>
    <t xml:space="preserve"> - In dieser Tabelle müssen die Totale nach Funktionen ausgefüllt werden. Diese Tabelle hat keine Verknüpfungen. Zusätzliche Funktionen können </t>
  </si>
  <si>
    <t>manuell hinzugefügt werden.</t>
  </si>
  <si>
    <t xml:space="preserve"> - Die Zahlen, welche im Register Planung ER erfasst wurden, werden nun verdichtet nach Sachengruppe dargestellt.</t>
  </si>
  <si>
    <t xml:space="preserve"> - Dieses Blatt dient als Inhaltsverzeichnis zum Finanzplan</t>
  </si>
  <si>
    <t xml:space="preserve"> - Bei Bedarf die blau schaffierten Zahlen ausfüllen, die restlichen Zahlen sollten automatisch übernommen werden</t>
  </si>
  <si>
    <t xml:space="preserve">  (Achtung: Die Zinskosten werden vom durchschnittlichen Kapital berechnet). Die Zinskosten werden anschliessend automatisch in die Planung ER übernommen.</t>
  </si>
  <si>
    <t xml:space="preserve">   (Bitte zum Schluss die Totale überprüfen)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</si>
</sst>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_);\(#,##0\)"/>
    <numFmt numFmtId="166" formatCode="#,##0.0"/>
    <numFmt numFmtId="167" formatCode="0.000%"/>
  </numFmts>
  <fonts count="33" x14ac:knownFonts="1">
    <font>
      <sz val="10.5"/>
      <color theme="1"/>
      <name val="AvenirNext LT Com Regular"/>
      <family val="2"/>
    </font>
    <font>
      <sz val="10"/>
      <color theme="1"/>
      <name val="AvenirNext LT Com Regular"/>
      <family val="2"/>
    </font>
    <font>
      <sz val="11"/>
      <color indexed="8"/>
      <name val="Calibri"/>
      <family val="2"/>
    </font>
    <font>
      <sz val="10.5"/>
      <name val="AvenirNext LT Com Regular"/>
      <family val="2"/>
    </font>
    <font>
      <b/>
      <sz val="10.5"/>
      <name val="AvenirNext LT Com Regular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.5"/>
      <color theme="1"/>
      <name val="AvenirNext LT Com Regular"/>
      <family val="2"/>
    </font>
    <font>
      <sz val="10.5"/>
      <color theme="0"/>
      <name val="AvenirNext LT Com Regular"/>
      <family val="2"/>
    </font>
    <font>
      <b/>
      <sz val="10.5"/>
      <color theme="1"/>
      <name val="AvenirNext LT Com Regular"/>
      <family val="2"/>
    </font>
    <font>
      <b/>
      <sz val="10.5"/>
      <color theme="0"/>
      <name val="AvenirNext LT Com Regular"/>
      <family val="2"/>
    </font>
    <font>
      <b/>
      <sz val="10.5"/>
      <color theme="1" tint="0.499984740745262"/>
      <name val="AvenirNext LT Com Regular"/>
      <family val="2"/>
    </font>
    <font>
      <sz val="10.5"/>
      <color theme="1" tint="0.499984740745262"/>
      <name val="AvenirNext LT Com Regular"/>
      <family val="2"/>
    </font>
    <font>
      <b/>
      <u/>
      <sz val="10.5"/>
      <color theme="1"/>
      <name val="AvenirNext LT Com Regular"/>
      <family val="2"/>
    </font>
    <font>
      <b/>
      <sz val="12"/>
      <color theme="1"/>
      <name val="AvenirNext LT Com Regular"/>
      <family val="2"/>
    </font>
    <font>
      <sz val="16"/>
      <color theme="1"/>
      <name val="AvenirNext LT Com Regular"/>
      <family val="2"/>
    </font>
    <font>
      <b/>
      <sz val="10"/>
      <color theme="1"/>
      <name val="AvenirNext LT Com Regular"/>
      <family val="2"/>
    </font>
    <font>
      <sz val="8.5"/>
      <name val="AvenirNext LT Com Regular"/>
      <family val="2"/>
    </font>
    <font>
      <b/>
      <sz val="8.5"/>
      <name val="AvenirNext LT Com Regular"/>
      <family val="2"/>
    </font>
    <font>
      <i/>
      <sz val="8.5"/>
      <name val="AvenirNext LT Com Regular"/>
      <family val="2"/>
    </font>
    <font>
      <b/>
      <i/>
      <sz val="8.5"/>
      <name val="AvenirNext LT Com Regular"/>
      <family val="2"/>
    </font>
    <font>
      <i/>
      <sz val="8.5"/>
      <color theme="0"/>
      <name val="AvenirNext LT Com Regular"/>
      <family val="2"/>
    </font>
    <font>
      <sz val="20"/>
      <color theme="1"/>
      <name val="AvenirNext LT Com Regular"/>
      <family val="2"/>
    </font>
    <font>
      <sz val="14"/>
      <color theme="0"/>
      <name val="AvenirNext LT Com Regular"/>
      <family val="2"/>
    </font>
    <font>
      <b/>
      <sz val="13"/>
      <name val="AvenirNext LT Com Regular"/>
      <family val="2"/>
    </font>
    <font>
      <sz val="10"/>
      <name val="AvenirNext LT Com Regular"/>
      <family val="2"/>
    </font>
    <font>
      <u/>
      <sz val="10.5"/>
      <color theme="10"/>
      <name val="AvenirNext LT Com Regular"/>
      <family val="2"/>
    </font>
    <font>
      <sz val="12"/>
      <color theme="0"/>
      <name val="AvenirNext LT Com Regular"/>
      <family val="2"/>
    </font>
    <font>
      <sz val="10.5"/>
      <color rgb="FFFF0000"/>
      <name val="AvenirNext LT Com Regular"/>
      <family val="2"/>
    </font>
    <font>
      <b/>
      <i/>
      <sz val="8.5"/>
      <color theme="0"/>
      <name val="AvenirNext LT Com Regular"/>
      <family val="2"/>
    </font>
  </fonts>
  <fills count="3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968A63"/>
        <bgColor indexed="64"/>
      </patternFill>
    </fill>
    <fill>
      <patternFill patternType="solid">
        <fgColor rgb="FFD4CDB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-0.249977111117893"/>
        <bgColor indexed="22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73673F"/>
      </bottom>
      <diagonal/>
    </border>
    <border>
      <left/>
      <right/>
      <top/>
      <bottom style="hair">
        <color rgb="FF73673F"/>
      </bottom>
      <diagonal/>
    </border>
    <border>
      <left/>
      <right/>
      <top style="hair">
        <color rgb="FF73673F"/>
      </top>
      <bottom style="thin">
        <color rgb="FF73673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rgb="FF73673F"/>
      </bottom>
      <diagonal/>
    </border>
    <border>
      <left style="thin">
        <color theme="0"/>
      </left>
      <right/>
      <top/>
      <bottom style="hair">
        <color rgb="FF73673F"/>
      </bottom>
      <diagonal/>
    </border>
    <border>
      <left style="thin">
        <color theme="0"/>
      </left>
      <right/>
      <top style="hair">
        <color rgb="FF73673F"/>
      </top>
      <bottom style="thin">
        <color rgb="FF73673F"/>
      </bottom>
      <diagonal/>
    </border>
    <border>
      <left/>
      <right/>
      <top style="hair">
        <color rgb="FF73673F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hair">
        <color rgb="FF73673F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rgb="FF73673F"/>
      </bottom>
      <diagonal/>
    </border>
    <border>
      <left style="thin">
        <color theme="0"/>
      </left>
      <right style="thin">
        <color theme="0"/>
      </right>
      <top/>
      <bottom style="hair">
        <color rgb="FF73673F"/>
      </bottom>
      <diagonal/>
    </border>
    <border>
      <left style="thin">
        <color theme="0"/>
      </left>
      <right style="thin">
        <color theme="0"/>
      </right>
      <top style="thin">
        <color rgb="FF73673F"/>
      </top>
      <bottom style="hair">
        <color rgb="FF73673F"/>
      </bottom>
      <diagonal/>
    </border>
    <border>
      <left/>
      <right/>
      <top style="thin">
        <color rgb="FF73673F"/>
      </top>
      <bottom style="hair">
        <color rgb="FF73673F"/>
      </bottom>
      <diagonal/>
    </border>
    <border>
      <left style="thin">
        <color theme="0"/>
      </left>
      <right style="thin">
        <color theme="0"/>
      </right>
      <top style="hair">
        <color rgb="FF73673F"/>
      </top>
      <bottom style="thin">
        <color rgb="FF73673F"/>
      </bottom>
      <diagonal/>
    </border>
    <border>
      <left/>
      <right/>
      <top style="hair">
        <color rgb="FF73673F"/>
      </top>
      <bottom style="hair">
        <color rgb="FF73673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hair">
        <color rgb="FF73673F"/>
      </top>
      <bottom style="hair">
        <color rgb="FF73673F"/>
      </bottom>
      <diagonal/>
    </border>
    <border>
      <left style="thin">
        <color theme="0"/>
      </left>
      <right style="thin">
        <color theme="0"/>
      </right>
      <top style="hair">
        <color rgb="FF73673F"/>
      </top>
      <bottom style="thin">
        <color theme="3"/>
      </bottom>
      <diagonal/>
    </border>
    <border>
      <left/>
      <right/>
      <top style="hair">
        <color rgb="FF73673F"/>
      </top>
      <bottom style="thin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thin">
        <color theme="0"/>
      </left>
      <right style="thin">
        <color theme="0"/>
      </right>
      <top style="hair">
        <color theme="3"/>
      </top>
      <bottom style="hair">
        <color theme="3"/>
      </bottom>
      <diagonal/>
    </border>
    <border>
      <left style="thin">
        <color theme="0"/>
      </left>
      <right/>
      <top style="hair">
        <color theme="3"/>
      </top>
      <bottom style="hair">
        <color theme="3"/>
      </bottom>
      <diagonal/>
    </border>
  </borders>
  <cellStyleXfs count="68">
    <xf numFmtId="0" fontId="0" fillId="0" borderId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5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5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5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5" fillId="23" borderId="0" applyNumberFormat="0" applyBorder="0" applyAlignment="0" applyProtection="0"/>
    <xf numFmtId="0" fontId="3" fillId="0" borderId="0"/>
    <xf numFmtId="0" fontId="6" fillId="0" borderId="0"/>
    <xf numFmtId="0" fontId="10" fillId="0" borderId="0"/>
    <xf numFmtId="0" fontId="7" fillId="0" borderId="0"/>
    <xf numFmtId="0" fontId="8" fillId="0" borderId="0"/>
    <xf numFmtId="0" fontId="6" fillId="0" borderId="0"/>
    <xf numFmtId="0" fontId="29" fillId="0" borderId="0" applyNumberFormat="0" applyFill="0" applyBorder="0" applyAlignment="0" applyProtection="0"/>
  </cellStyleXfs>
  <cellXfs count="253">
    <xf numFmtId="0" fontId="0" fillId="0" borderId="0" xfId="0"/>
    <xf numFmtId="0" fontId="12" fillId="0" borderId="0" xfId="0" applyFont="1"/>
    <xf numFmtId="0" fontId="13" fillId="24" borderId="3" xfId="0" applyFont="1" applyFill="1" applyBorder="1"/>
    <xf numFmtId="0" fontId="0" fillId="0" borderId="4" xfId="0" applyBorder="1"/>
    <xf numFmtId="3" fontId="0" fillId="0" borderId="4" xfId="0" applyNumberFormat="1" applyBorder="1"/>
    <xf numFmtId="0" fontId="0" fillId="0" borderId="5" xfId="0" applyBorder="1"/>
    <xf numFmtId="3" fontId="0" fillId="0" borderId="5" xfId="0" applyNumberFormat="1" applyBorder="1"/>
    <xf numFmtId="0" fontId="12" fillId="0" borderId="5" xfId="0" applyFont="1" applyBorder="1"/>
    <xf numFmtId="3" fontId="12" fillId="0" borderId="5" xfId="0" applyNumberFormat="1" applyFont="1" applyBorder="1"/>
    <xf numFmtId="0" fontId="12" fillId="0" borderId="4" xfId="0" applyFont="1" applyBorder="1" applyAlignment="1">
      <alignment horizontal="right"/>
    </xf>
    <xf numFmtId="3" fontId="13" fillId="24" borderId="3" xfId="0" applyNumberFormat="1" applyFont="1" applyFill="1" applyBorder="1"/>
    <xf numFmtId="164" fontId="13" fillId="24" borderId="3" xfId="0" applyNumberFormat="1" applyFont="1" applyFill="1" applyBorder="1" applyAlignment="1">
      <alignment horizontal="right"/>
    </xf>
    <xf numFmtId="164" fontId="12" fillId="0" borderId="5" xfId="0" applyNumberFormat="1" applyFont="1" applyBorder="1" applyAlignment="1">
      <alignment horizontal="right"/>
    </xf>
    <xf numFmtId="0" fontId="0" fillId="0" borderId="0" xfId="0"/>
    <xf numFmtId="3" fontId="12" fillId="25" borderId="3" xfId="0" applyNumberFormat="1" applyFont="1" applyFill="1" applyBorder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0" fillId="0" borderId="0" xfId="0"/>
    <xf numFmtId="4" fontId="0" fillId="0" borderId="0" xfId="0" applyNumberFormat="1"/>
    <xf numFmtId="0" fontId="0" fillId="0" borderId="6" xfId="0" applyBorder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5" xfId="0" applyBorder="1"/>
    <xf numFmtId="0" fontId="12" fillId="0" borderId="0" xfId="0" applyFont="1"/>
    <xf numFmtId="0" fontId="12" fillId="0" borderId="0" xfId="0" applyFont="1" applyAlignment="1">
      <alignment horizontal="right"/>
    </xf>
    <xf numFmtId="0" fontId="16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right"/>
    </xf>
    <xf numFmtId="0" fontId="0" fillId="0" borderId="7" xfId="0" applyBorder="1"/>
    <xf numFmtId="0" fontId="18" fillId="0" borderId="0" xfId="0" applyFont="1"/>
    <xf numFmtId="3" fontId="0" fillId="0" borderId="6" xfId="0" applyNumberFormat="1" applyBorder="1"/>
    <xf numFmtId="3" fontId="13" fillId="26" borderId="5" xfId="0" applyNumberFormat="1" applyFont="1" applyFill="1" applyBorder="1"/>
    <xf numFmtId="3" fontId="11" fillId="26" borderId="5" xfId="0" applyNumberFormat="1" applyFont="1" applyFill="1" applyBorder="1"/>
    <xf numFmtId="3" fontId="11" fillId="26" borderId="6" xfId="0" applyNumberFormat="1" applyFont="1" applyFill="1" applyBorder="1"/>
    <xf numFmtId="3" fontId="13" fillId="24" borderId="8" xfId="0" applyNumberFormat="1" applyFont="1" applyFill="1" applyBorder="1"/>
    <xf numFmtId="0" fontId="13" fillId="26" borderId="0" xfId="0" applyFont="1" applyFill="1" applyAlignment="1">
      <alignment horizontal="right" vertical="center"/>
    </xf>
    <xf numFmtId="0" fontId="13" fillId="26" borderId="4" xfId="0" applyFont="1" applyFill="1" applyBorder="1" applyAlignment="1">
      <alignment horizontal="right" vertical="center"/>
    </xf>
    <xf numFmtId="3" fontId="12" fillId="0" borderId="5" xfId="0" applyNumberFormat="1" applyFont="1" applyBorder="1"/>
    <xf numFmtId="3" fontId="0" fillId="0" borderId="0" xfId="0" applyNumberFormat="1"/>
    <xf numFmtId="3" fontId="0" fillId="0" borderId="5" xfId="0" applyNumberFormat="1" applyBorder="1"/>
    <xf numFmtId="4" fontId="0" fillId="0" borderId="0" xfId="0" applyNumberFormat="1"/>
    <xf numFmtId="3" fontId="0" fillId="0" borderId="0" xfId="0" applyNumberFormat="1" applyBorder="1"/>
    <xf numFmtId="0" fontId="15" fillId="0" borderId="0" xfId="0" applyFont="1" applyFill="1" applyAlignment="1">
      <alignment horizontal="right"/>
    </xf>
    <xf numFmtId="0" fontId="0" fillId="0" borderId="0" xfId="0" applyBorder="1"/>
    <xf numFmtId="0" fontId="12" fillId="25" borderId="9" xfId="0" applyFont="1" applyFill="1" applyBorder="1" applyAlignment="1">
      <alignment horizontal="right"/>
    </xf>
    <xf numFmtId="0" fontId="12" fillId="25" borderId="10" xfId="0" applyFont="1" applyFill="1" applyBorder="1" applyAlignment="1">
      <alignment horizontal="right"/>
    </xf>
    <xf numFmtId="3" fontId="12" fillId="25" borderId="11" xfId="0" applyNumberFormat="1" applyFont="1" applyFill="1" applyBorder="1"/>
    <xf numFmtId="3" fontId="0" fillId="0" borderId="5" xfId="0" applyNumberFormat="1" applyFill="1" applyBorder="1"/>
    <xf numFmtId="3" fontId="12" fillId="0" borderId="5" xfId="0" applyNumberFormat="1" applyFont="1" applyFill="1" applyBorder="1"/>
    <xf numFmtId="3" fontId="0" fillId="0" borderId="6" xfId="0" applyNumberFormat="1" applyFill="1" applyBorder="1"/>
    <xf numFmtId="3" fontId="0" fillId="0" borderId="4" xfId="0" applyNumberFormat="1" applyFill="1" applyBorder="1"/>
    <xf numFmtId="0" fontId="14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3" fontId="12" fillId="25" borderId="0" xfId="0" applyNumberFormat="1" applyFont="1" applyFill="1" applyBorder="1"/>
    <xf numFmtId="3" fontId="0" fillId="0" borderId="13" xfId="0" applyNumberFormat="1" applyBorder="1"/>
    <xf numFmtId="0" fontId="15" fillId="0" borderId="1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9" xfId="0" applyFont="1" applyBorder="1"/>
    <xf numFmtId="0" fontId="0" fillId="0" borderId="9" xfId="0" applyBorder="1"/>
    <xf numFmtId="0" fontId="12" fillId="0" borderId="11" xfId="0" applyFont="1" applyBorder="1"/>
    <xf numFmtId="0" fontId="0" fillId="0" borderId="11" xfId="0" applyBorder="1"/>
    <xf numFmtId="0" fontId="0" fillId="0" borderId="11" xfId="0" applyFill="1" applyBorder="1"/>
    <xf numFmtId="0" fontId="0" fillId="0" borderId="12" xfId="0" applyFill="1" applyBorder="1"/>
    <xf numFmtId="0" fontId="12" fillId="25" borderId="8" xfId="0" applyFont="1" applyFill="1" applyBorder="1"/>
    <xf numFmtId="0" fontId="0" fillId="0" borderId="14" xfId="0" applyBorder="1"/>
    <xf numFmtId="0" fontId="0" fillId="0" borderId="12" xfId="0" applyBorder="1"/>
    <xf numFmtId="0" fontId="12" fillId="25" borderId="9" xfId="0" applyFont="1" applyFill="1" applyBorder="1"/>
    <xf numFmtId="0" fontId="13" fillId="24" borderId="8" xfId="0" applyFont="1" applyFill="1" applyBorder="1"/>
    <xf numFmtId="0" fontId="0" fillId="0" borderId="15" xfId="0" applyBorder="1"/>
    <xf numFmtId="0" fontId="0" fillId="0" borderId="8" xfId="0" applyBorder="1"/>
    <xf numFmtId="0" fontId="0" fillId="0" borderId="3" xfId="0" applyBorder="1"/>
    <xf numFmtId="0" fontId="15" fillId="0" borderId="3" xfId="0" applyFont="1" applyBorder="1" applyAlignment="1">
      <alignment horizontal="right"/>
    </xf>
    <xf numFmtId="0" fontId="0" fillId="0" borderId="0" xfId="0" applyFill="1"/>
    <xf numFmtId="0" fontId="12" fillId="0" borderId="0" xfId="0" applyFont="1" applyAlignment="1">
      <alignment horizontal="right"/>
    </xf>
    <xf numFmtId="3" fontId="12" fillId="0" borderId="20" xfId="0" applyNumberFormat="1" applyFont="1" applyFill="1" applyBorder="1"/>
    <xf numFmtId="0" fontId="0" fillId="0" borderId="5" xfId="0" applyFont="1" applyBorder="1"/>
    <xf numFmtId="3" fontId="0" fillId="0" borderId="5" xfId="0" applyNumberFormat="1" applyFont="1" applyFill="1" applyBorder="1"/>
    <xf numFmtId="3" fontId="0" fillId="0" borderId="5" xfId="0" applyNumberFormat="1" applyFont="1" applyBorder="1"/>
    <xf numFmtId="164" fontId="0" fillId="0" borderId="5" xfId="0" applyNumberFormat="1" applyFont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3" fontId="0" fillId="0" borderId="4" xfId="0" applyNumberFormat="1" applyFont="1" applyFill="1" applyBorder="1"/>
    <xf numFmtId="0" fontId="0" fillId="0" borderId="6" xfId="0" applyFont="1" applyBorder="1"/>
    <xf numFmtId="3" fontId="0" fillId="0" borderId="6" xfId="0" applyNumberFormat="1" applyFont="1" applyFill="1" applyBorder="1"/>
    <xf numFmtId="3" fontId="0" fillId="0" borderId="6" xfId="0" applyNumberFormat="1" applyFont="1" applyBorder="1"/>
    <xf numFmtId="164" fontId="0" fillId="0" borderId="6" xfId="0" applyNumberFormat="1" applyFont="1" applyBorder="1" applyAlignment="1">
      <alignment horizontal="right"/>
    </xf>
    <xf numFmtId="0" fontId="12" fillId="0" borderId="20" xfId="0" applyFont="1" applyBorder="1"/>
    <xf numFmtId="0" fontId="0" fillId="0" borderId="22" xfId="0" applyFont="1" applyBorder="1"/>
    <xf numFmtId="3" fontId="0" fillId="0" borderId="22" xfId="0" applyNumberFormat="1" applyFont="1" applyBorder="1"/>
    <xf numFmtId="164" fontId="0" fillId="0" borderId="22" xfId="0" applyNumberFormat="1" applyFont="1" applyBorder="1" applyAlignment="1">
      <alignment horizontal="right"/>
    </xf>
    <xf numFmtId="0" fontId="12" fillId="0" borderId="22" xfId="0" applyFont="1" applyBorder="1"/>
    <xf numFmtId="3" fontId="12" fillId="0" borderId="22" xfId="0" applyNumberFormat="1" applyFont="1" applyBorder="1"/>
    <xf numFmtId="164" fontId="12" fillId="0" borderId="22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27" borderId="0" xfId="0" applyFont="1" applyFill="1" applyAlignment="1">
      <alignment horizontal="right" vertical="center"/>
    </xf>
    <xf numFmtId="0" fontId="4" fillId="27" borderId="4" xfId="0" applyFont="1" applyFill="1" applyBorder="1" applyAlignment="1">
      <alignment horizontal="right" vertical="center"/>
    </xf>
    <xf numFmtId="3" fontId="4" fillId="27" borderId="5" xfId="0" applyNumberFormat="1" applyFont="1" applyFill="1" applyBorder="1"/>
    <xf numFmtId="3" fontId="13" fillId="27" borderId="3" xfId="0" applyNumberFormat="1" applyFont="1" applyFill="1" applyBorder="1"/>
    <xf numFmtId="0" fontId="12" fillId="27" borderId="9" xfId="0" applyFont="1" applyFill="1" applyBorder="1" applyAlignment="1">
      <alignment horizontal="right"/>
    </xf>
    <xf numFmtId="0" fontId="12" fillId="27" borderId="10" xfId="0" applyFont="1" applyFill="1" applyBorder="1" applyAlignment="1">
      <alignment horizontal="right"/>
    </xf>
    <xf numFmtId="3" fontId="12" fillId="27" borderId="11" xfId="0" applyNumberFormat="1" applyFont="1" applyFill="1" applyBorder="1"/>
    <xf numFmtId="3" fontId="13" fillId="27" borderId="8" xfId="0" applyNumberFormat="1" applyFont="1" applyFill="1" applyBorder="1"/>
    <xf numFmtId="0" fontId="12" fillId="27" borderId="0" xfId="0" applyFont="1" applyFill="1" applyBorder="1" applyAlignment="1">
      <alignment horizontal="right"/>
    </xf>
    <xf numFmtId="0" fontId="12" fillId="27" borderId="4" xfId="0" applyFont="1" applyFill="1" applyBorder="1" applyAlignment="1">
      <alignment horizontal="right"/>
    </xf>
    <xf numFmtId="3" fontId="12" fillId="27" borderId="5" xfId="0" applyNumberFormat="1" applyFont="1" applyFill="1" applyBorder="1"/>
    <xf numFmtId="3" fontId="3" fillId="27" borderId="5" xfId="0" applyNumberFormat="1" applyFont="1" applyFill="1" applyBorder="1"/>
    <xf numFmtId="3" fontId="0" fillId="25" borderId="11" xfId="0" applyNumberFormat="1" applyFont="1" applyFill="1" applyBorder="1"/>
    <xf numFmtId="3" fontId="0" fillId="27" borderId="11" xfId="0" applyNumberFormat="1" applyFont="1" applyFill="1" applyBorder="1"/>
    <xf numFmtId="3" fontId="0" fillId="27" borderId="5" xfId="0" applyNumberFormat="1" applyFont="1" applyFill="1" applyBorder="1"/>
    <xf numFmtId="3" fontId="0" fillId="25" borderId="12" xfId="0" applyNumberFormat="1" applyFont="1" applyFill="1" applyBorder="1"/>
    <xf numFmtId="0" fontId="12" fillId="0" borderId="0" xfId="0" applyFont="1" applyBorder="1"/>
    <xf numFmtId="3" fontId="12" fillId="0" borderId="0" xfId="0" applyNumberFormat="1" applyFont="1" applyFill="1" applyBorder="1"/>
    <xf numFmtId="3" fontId="0" fillId="0" borderId="22" xfId="0" applyNumberFormat="1" applyFont="1" applyFill="1" applyBorder="1"/>
    <xf numFmtId="3" fontId="0" fillId="0" borderId="0" xfId="0" applyNumberFormat="1" applyFill="1" applyBorder="1"/>
    <xf numFmtId="0" fontId="0" fillId="0" borderId="0" xfId="0" applyFont="1" applyBorder="1"/>
    <xf numFmtId="3" fontId="0" fillId="0" borderId="16" xfId="0" applyNumberFormat="1" applyFont="1" applyFill="1" applyBorder="1"/>
    <xf numFmtId="3" fontId="0" fillId="0" borderId="9" xfId="0" applyNumberFormat="1" applyFont="1" applyFill="1" applyBorder="1"/>
    <xf numFmtId="3" fontId="0" fillId="0" borderId="0" xfId="0" applyNumberFormat="1" applyFont="1" applyFill="1" applyBorder="1"/>
    <xf numFmtId="0" fontId="0" fillId="0" borderId="0" xfId="0" applyFill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9" fillId="0" borderId="0" xfId="65" applyFont="1" applyFill="1"/>
    <xf numFmtId="0" fontId="8" fillId="0" borderId="0" xfId="65" applyFill="1"/>
    <xf numFmtId="0" fontId="6" fillId="0" borderId="0" xfId="65" applyFont="1" applyFill="1"/>
    <xf numFmtId="3" fontId="6" fillId="0" borderId="0" xfId="65" applyNumberFormat="1" applyFont="1" applyFill="1"/>
    <xf numFmtId="0" fontId="0" fillId="0" borderId="22" xfId="0" applyFont="1" applyBorder="1" applyAlignment="1">
      <alignment horizontal="left"/>
    </xf>
    <xf numFmtId="3" fontId="0" fillId="0" borderId="17" xfId="0" applyNumberFormat="1" applyFont="1" applyFill="1" applyBorder="1"/>
    <xf numFmtId="3" fontId="0" fillId="0" borderId="24" xfId="0" applyNumberFormat="1" applyFont="1" applyFill="1" applyBorder="1"/>
    <xf numFmtId="3" fontId="4" fillId="0" borderId="5" xfId="0" applyNumberFormat="1" applyFont="1" applyFill="1" applyBorder="1"/>
    <xf numFmtId="0" fontId="0" fillId="28" borderId="0" xfId="0" applyFill="1"/>
    <xf numFmtId="0" fontId="0" fillId="0" borderId="22" xfId="0" applyBorder="1"/>
    <xf numFmtId="3" fontId="0" fillId="0" borderId="22" xfId="0" applyNumberFormat="1" applyFill="1" applyBorder="1"/>
    <xf numFmtId="3" fontId="0" fillId="0" borderId="26" xfId="0" applyNumberFormat="1" applyFont="1" applyFill="1" applyBorder="1"/>
    <xf numFmtId="3" fontId="0" fillId="0" borderId="26" xfId="0" applyNumberFormat="1" applyFill="1" applyBorder="1"/>
    <xf numFmtId="3" fontId="12" fillId="0" borderId="18" xfId="0" applyNumberFormat="1" applyFont="1" applyFill="1" applyBorder="1"/>
    <xf numFmtId="0" fontId="0" fillId="0" borderId="0" xfId="0" applyFont="1" applyFill="1" applyBorder="1"/>
    <xf numFmtId="0" fontId="0" fillId="0" borderId="27" xfId="0" applyFont="1" applyFill="1" applyBorder="1"/>
    <xf numFmtId="3" fontId="0" fillId="0" borderId="28" xfId="0" applyNumberFormat="1" applyFont="1" applyFill="1" applyBorder="1"/>
    <xf numFmtId="3" fontId="0" fillId="0" borderId="29" xfId="0" applyNumberFormat="1" applyFont="1" applyFill="1" applyBorder="1"/>
    <xf numFmtId="3" fontId="0" fillId="0" borderId="27" xfId="0" applyNumberFormat="1" applyFont="1" applyFill="1" applyBorder="1"/>
    <xf numFmtId="3" fontId="0" fillId="0" borderId="11" xfId="0" applyNumberFormat="1" applyFill="1" applyBorder="1"/>
    <xf numFmtId="3" fontId="0" fillId="0" borderId="12" xfId="0" applyNumberFormat="1" applyFill="1" applyBorder="1"/>
    <xf numFmtId="3" fontId="0" fillId="0" borderId="9" xfId="0" applyNumberFormat="1" applyFill="1" applyBorder="1"/>
    <xf numFmtId="0" fontId="20" fillId="0" borderId="0" xfId="62" applyFont="1" applyAlignment="1">
      <alignment vertical="center"/>
    </xf>
    <xf numFmtId="3" fontId="20" fillId="0" borderId="0" xfId="62" applyNumberFormat="1" applyFont="1" applyAlignment="1">
      <alignment vertical="center"/>
    </xf>
    <xf numFmtId="166" fontId="22" fillId="0" borderId="0" xfId="62" applyNumberFormat="1" applyFont="1" applyAlignment="1">
      <alignment vertical="center"/>
    </xf>
    <xf numFmtId="165" fontId="22" fillId="29" borderId="0" xfId="62" applyNumberFormat="1" applyFont="1" applyFill="1" applyAlignment="1">
      <alignment horizontal="left" vertical="center"/>
    </xf>
    <xf numFmtId="3" fontId="22" fillId="0" borderId="0" xfId="62" applyNumberFormat="1" applyFont="1" applyAlignment="1">
      <alignment vertical="center"/>
    </xf>
    <xf numFmtId="165" fontId="20" fillId="0" borderId="0" xfId="62" applyNumberFormat="1" applyFont="1" applyAlignment="1">
      <alignment horizontal="left" vertical="center"/>
    </xf>
    <xf numFmtId="0" fontId="1" fillId="0" borderId="0" xfId="0" applyFont="1"/>
    <xf numFmtId="165" fontId="23" fillId="0" borderId="0" xfId="62" applyNumberFormat="1" applyFont="1" applyAlignment="1" applyProtection="1">
      <alignment horizontal="left" vertical="center"/>
      <protection locked="0"/>
    </xf>
    <xf numFmtId="165" fontId="22" fillId="0" borderId="0" xfId="62" applyNumberFormat="1" applyFont="1" applyAlignment="1">
      <alignment horizontal="left" vertical="center"/>
    </xf>
    <xf numFmtId="3" fontId="20" fillId="0" borderId="0" xfId="62" applyNumberFormat="1" applyFont="1" applyAlignment="1" applyProtection="1">
      <alignment vertical="center"/>
      <protection locked="0"/>
    </xf>
    <xf numFmtId="165" fontId="21" fillId="0" borderId="0" xfId="62" applyNumberFormat="1" applyFont="1" applyAlignment="1">
      <alignment horizontal="left" vertical="center"/>
    </xf>
    <xf numFmtId="3" fontId="21" fillId="0" borderId="0" xfId="62" applyNumberFormat="1" applyFont="1" applyAlignment="1">
      <alignment vertical="center"/>
    </xf>
    <xf numFmtId="0" fontId="0" fillId="0" borderId="0" xfId="0" applyBorder="1" applyAlignment="1">
      <alignment horizontal="right"/>
    </xf>
    <xf numFmtId="0" fontId="25" fillId="0" borderId="0" xfId="0" applyFont="1"/>
    <xf numFmtId="0" fontId="28" fillId="0" borderId="0" xfId="66" applyFont="1"/>
    <xf numFmtId="0" fontId="19" fillId="0" borderId="0" xfId="0" applyFont="1"/>
    <xf numFmtId="0" fontId="29" fillId="0" borderId="0" xfId="67"/>
    <xf numFmtId="0" fontId="3" fillId="0" borderId="0" xfId="0" applyFont="1" applyAlignment="1">
      <alignment horizontal="left"/>
    </xf>
    <xf numFmtId="3" fontId="20" fillId="0" borderId="0" xfId="62" applyNumberFormat="1" applyFont="1" applyFill="1" applyAlignment="1" applyProtection="1">
      <alignment vertical="center"/>
      <protection locked="0"/>
    </xf>
    <xf numFmtId="3" fontId="21" fillId="0" borderId="0" xfId="62" applyNumberFormat="1" applyFont="1" applyFill="1" applyAlignment="1" applyProtection="1">
      <alignment vertical="center"/>
      <protection locked="0"/>
    </xf>
    <xf numFmtId="3" fontId="20" fillId="0" borderId="0" xfId="62" applyNumberFormat="1" applyFont="1" applyFill="1" applyAlignment="1">
      <alignment vertical="center"/>
    </xf>
    <xf numFmtId="1" fontId="3" fillId="0" borderId="0" xfId="62" quotePrefix="1" applyNumberFormat="1" applyFont="1" applyBorder="1" applyAlignment="1">
      <alignment horizontal="right" vertical="center"/>
    </xf>
    <xf numFmtId="3" fontId="22" fillId="0" borderId="0" xfId="62" applyNumberFormat="1" applyFont="1" applyAlignment="1" applyProtection="1">
      <alignment vertical="center"/>
      <protection locked="0"/>
    </xf>
    <xf numFmtId="0" fontId="13" fillId="30" borderId="3" xfId="0" applyFont="1" applyFill="1" applyBorder="1"/>
    <xf numFmtId="3" fontId="13" fillId="30" borderId="3" xfId="0" applyNumberFormat="1" applyFont="1" applyFill="1" applyBorder="1"/>
    <xf numFmtId="3" fontId="13" fillId="30" borderId="8" xfId="0" applyNumberFormat="1" applyFont="1" applyFill="1" applyBorder="1"/>
    <xf numFmtId="0" fontId="13" fillId="30" borderId="0" xfId="0" applyFont="1" applyFill="1" applyAlignment="1">
      <alignment horizontal="right" vertical="center"/>
    </xf>
    <xf numFmtId="0" fontId="13" fillId="30" borderId="4" xfId="0" applyFont="1" applyFill="1" applyBorder="1" applyAlignment="1">
      <alignment horizontal="right" vertical="center"/>
    </xf>
    <xf numFmtId="3" fontId="13" fillId="30" borderId="5" xfId="0" applyNumberFormat="1" applyFont="1" applyFill="1" applyBorder="1"/>
    <xf numFmtId="3" fontId="11" fillId="30" borderId="5" xfId="0" applyNumberFormat="1" applyFont="1" applyFill="1" applyBorder="1"/>
    <xf numFmtId="0" fontId="12" fillId="31" borderId="9" xfId="0" applyFont="1" applyFill="1" applyBorder="1" applyAlignment="1">
      <alignment horizontal="right"/>
    </xf>
    <xf numFmtId="0" fontId="12" fillId="31" borderId="10" xfId="0" applyFont="1" applyFill="1" applyBorder="1" applyAlignment="1">
      <alignment horizontal="right"/>
    </xf>
    <xf numFmtId="3" fontId="4" fillId="31" borderId="5" xfId="0" applyNumberFormat="1" applyFont="1" applyFill="1" applyBorder="1"/>
    <xf numFmtId="3" fontId="0" fillId="31" borderId="11" xfId="0" applyNumberFormat="1" applyFont="1" applyFill="1" applyBorder="1"/>
    <xf numFmtId="3" fontId="12" fillId="31" borderId="11" xfId="0" applyNumberFormat="1" applyFont="1" applyFill="1" applyBorder="1"/>
    <xf numFmtId="3" fontId="3" fillId="31" borderId="5" xfId="0" applyNumberFormat="1" applyFont="1" applyFill="1" applyBorder="1"/>
    <xf numFmtId="0" fontId="26" fillId="30" borderId="0" xfId="0" applyFont="1" applyFill="1"/>
    <xf numFmtId="0" fontId="0" fillId="32" borderId="0" xfId="0" applyFill="1"/>
    <xf numFmtId="0" fontId="0" fillId="32" borderId="0" xfId="0" applyFill="1" applyAlignment="1">
      <alignment horizontal="left"/>
    </xf>
    <xf numFmtId="0" fontId="3" fillId="32" borderId="0" xfId="0" applyFont="1" applyFill="1"/>
    <xf numFmtId="0" fontId="12" fillId="32" borderId="3" xfId="0" applyFont="1" applyFill="1" applyBorder="1"/>
    <xf numFmtId="3" fontId="4" fillId="32" borderId="5" xfId="0" applyNumberFormat="1" applyFont="1" applyFill="1" applyBorder="1"/>
    <xf numFmtId="3" fontId="12" fillId="32" borderId="18" xfId="0" applyNumberFormat="1" applyFont="1" applyFill="1" applyBorder="1"/>
    <xf numFmtId="3" fontId="0" fillId="32" borderId="18" xfId="0" applyNumberFormat="1" applyFill="1" applyBorder="1"/>
    <xf numFmtId="3" fontId="0" fillId="32" borderId="21" xfId="0" applyNumberFormat="1" applyFill="1" applyBorder="1"/>
    <xf numFmtId="3" fontId="0" fillId="32" borderId="18" xfId="0" applyNumberFormat="1" applyFont="1" applyFill="1" applyBorder="1"/>
    <xf numFmtId="3" fontId="0" fillId="32" borderId="24" xfId="0" applyNumberFormat="1" applyFont="1" applyFill="1" applyBorder="1"/>
    <xf numFmtId="3" fontId="0" fillId="32" borderId="21" xfId="0" applyNumberFormat="1" applyFont="1" applyFill="1" applyBorder="1"/>
    <xf numFmtId="3" fontId="0" fillId="32" borderId="25" xfId="0" applyNumberFormat="1" applyFont="1" applyFill="1" applyBorder="1"/>
    <xf numFmtId="3" fontId="0" fillId="32" borderId="17" xfId="0" applyNumberFormat="1" applyFont="1" applyFill="1" applyBorder="1"/>
    <xf numFmtId="3" fontId="12" fillId="32" borderId="16" xfId="0" applyNumberFormat="1" applyFont="1" applyFill="1" applyBorder="1"/>
    <xf numFmtId="3" fontId="0" fillId="32" borderId="16" xfId="0" applyNumberFormat="1" applyFont="1" applyFill="1" applyBorder="1"/>
    <xf numFmtId="3" fontId="0" fillId="32" borderId="28" xfId="0" applyNumberFormat="1" applyFont="1" applyFill="1" applyBorder="1"/>
    <xf numFmtId="3" fontId="13" fillId="30" borderId="23" xfId="0" applyNumberFormat="1" applyFont="1" applyFill="1" applyBorder="1"/>
    <xf numFmtId="3" fontId="13" fillId="30" borderId="6" xfId="0" applyNumberFormat="1" applyFont="1" applyFill="1" applyBorder="1"/>
    <xf numFmtId="3" fontId="11" fillId="30" borderId="22" xfId="0" applyNumberFormat="1" applyFont="1" applyFill="1" applyBorder="1"/>
    <xf numFmtId="3" fontId="11" fillId="30" borderId="6" xfId="0" applyNumberFormat="1" applyFont="1" applyFill="1" applyBorder="1"/>
    <xf numFmtId="3" fontId="13" fillId="30" borderId="0" xfId="0" applyNumberFormat="1" applyFont="1" applyFill="1" applyBorder="1"/>
    <xf numFmtId="3" fontId="11" fillId="30" borderId="0" xfId="0" applyNumberFormat="1" applyFont="1" applyFill="1" applyBorder="1"/>
    <xf numFmtId="3" fontId="11" fillId="30" borderId="27" xfId="0" applyNumberFormat="1" applyFont="1" applyFill="1" applyBorder="1"/>
    <xf numFmtId="3" fontId="11" fillId="30" borderId="4" xfId="0" applyNumberFormat="1" applyFont="1" applyFill="1" applyBorder="1"/>
    <xf numFmtId="0" fontId="12" fillId="32" borderId="16" xfId="0" applyFont="1" applyFill="1" applyBorder="1" applyAlignment="1">
      <alignment horizontal="right"/>
    </xf>
    <xf numFmtId="0" fontId="12" fillId="32" borderId="17" xfId="0" applyFont="1" applyFill="1" applyBorder="1" applyAlignment="1">
      <alignment horizontal="right"/>
    </xf>
    <xf numFmtId="3" fontId="12" fillId="32" borderId="19" xfId="0" applyNumberFormat="1" applyFont="1" applyFill="1" applyBorder="1"/>
    <xf numFmtId="0" fontId="13" fillId="30" borderId="0" xfId="0" applyFont="1" applyFill="1" applyAlignment="1">
      <alignment horizontal="right"/>
    </xf>
    <xf numFmtId="0" fontId="13" fillId="30" borderId="4" xfId="0" applyFont="1" applyFill="1" applyBorder="1" applyAlignment="1">
      <alignment horizontal="right"/>
    </xf>
    <xf numFmtId="3" fontId="13" fillId="30" borderId="20" xfId="0" applyNumberFormat="1" applyFont="1" applyFill="1" applyBorder="1"/>
    <xf numFmtId="3" fontId="13" fillId="30" borderId="22" xfId="0" applyNumberFormat="1" applyFont="1" applyFill="1" applyBorder="1"/>
    <xf numFmtId="3" fontId="12" fillId="32" borderId="11" xfId="0" applyNumberFormat="1" applyFont="1" applyFill="1" applyBorder="1"/>
    <xf numFmtId="3" fontId="12" fillId="32" borderId="3" xfId="0" applyNumberFormat="1" applyFont="1" applyFill="1" applyBorder="1"/>
    <xf numFmtId="164" fontId="12" fillId="32" borderId="3" xfId="0" applyNumberFormat="1" applyFont="1" applyFill="1" applyBorder="1" applyAlignment="1">
      <alignment horizontal="right"/>
    </xf>
    <xf numFmtId="3" fontId="0" fillId="32" borderId="11" xfId="0" applyNumberFormat="1" applyFill="1" applyBorder="1"/>
    <xf numFmtId="3" fontId="0" fillId="32" borderId="9" xfId="0" applyNumberFormat="1" applyFill="1" applyBorder="1"/>
    <xf numFmtId="3" fontId="0" fillId="32" borderId="12" xfId="0" applyNumberFormat="1" applyFill="1" applyBorder="1"/>
    <xf numFmtId="0" fontId="12" fillId="32" borderId="9" xfId="0" applyFont="1" applyFill="1" applyBorder="1" applyAlignment="1">
      <alignment horizontal="right"/>
    </xf>
    <xf numFmtId="0" fontId="12" fillId="32" borderId="10" xfId="0" applyFont="1" applyFill="1" applyBorder="1" applyAlignment="1">
      <alignment horizontal="right"/>
    </xf>
    <xf numFmtId="0" fontId="30" fillId="30" borderId="0" xfId="0" applyFont="1" applyFill="1"/>
    <xf numFmtId="0" fontId="11" fillId="30" borderId="0" xfId="0" applyFont="1" applyFill="1" applyBorder="1" applyAlignment="1">
      <alignment horizontal="right"/>
    </xf>
    <xf numFmtId="1" fontId="11" fillId="30" borderId="0" xfId="62" quotePrefix="1" applyNumberFormat="1" applyFont="1" applyFill="1" applyBorder="1" applyAlignment="1">
      <alignment horizontal="right" vertical="center"/>
    </xf>
    <xf numFmtId="0" fontId="20" fillId="30" borderId="0" xfId="62" applyFont="1" applyFill="1" applyAlignment="1">
      <alignment vertical="center"/>
    </xf>
    <xf numFmtId="3" fontId="20" fillId="30" borderId="0" xfId="62" applyNumberFormat="1" applyFont="1" applyFill="1" applyAlignment="1">
      <alignment vertical="center"/>
    </xf>
    <xf numFmtId="0" fontId="28" fillId="32" borderId="0" xfId="66" applyFont="1" applyFill="1"/>
    <xf numFmtId="165" fontId="22" fillId="33" borderId="0" xfId="62" applyNumberFormat="1" applyFont="1" applyFill="1" applyAlignment="1" applyProtection="1">
      <alignment horizontal="left" vertical="center"/>
      <protection locked="0"/>
    </xf>
    <xf numFmtId="3" fontId="20" fillId="32" borderId="0" xfId="62" applyNumberFormat="1" applyFont="1" applyFill="1" applyAlignment="1" applyProtection="1">
      <alignment vertical="center"/>
      <protection locked="0"/>
    </xf>
    <xf numFmtId="167" fontId="20" fillId="33" borderId="0" xfId="62" applyNumberFormat="1" applyFont="1" applyFill="1" applyAlignment="1" applyProtection="1">
      <alignment vertical="center"/>
      <protection locked="0"/>
    </xf>
    <xf numFmtId="165" fontId="32" fillId="30" borderId="0" xfId="62" applyNumberFormat="1" applyFont="1" applyFill="1" applyAlignment="1" applyProtection="1">
      <alignment horizontal="left" vertical="center"/>
      <protection locked="0"/>
    </xf>
    <xf numFmtId="0" fontId="11" fillId="0" borderId="0" xfId="0" applyFont="1"/>
    <xf numFmtId="0" fontId="25" fillId="30" borderId="0" xfId="0" applyFont="1" applyFill="1"/>
    <xf numFmtId="165" fontId="24" fillId="34" borderId="0" xfId="62" applyNumberFormat="1" applyFont="1" applyFill="1" applyAlignment="1" applyProtection="1">
      <alignment horizontal="left" vertical="center"/>
      <protection locked="0"/>
    </xf>
    <xf numFmtId="3" fontId="22" fillId="32" borderId="0" xfId="62" applyNumberFormat="1" applyFont="1" applyFill="1" applyAlignment="1" applyProtection="1">
      <alignment vertical="center"/>
      <protection locked="0"/>
    </xf>
    <xf numFmtId="3" fontId="20" fillId="33" borderId="0" xfId="62" applyNumberFormat="1" applyFont="1" applyFill="1" applyAlignment="1" applyProtection="1">
      <alignment vertical="center"/>
      <protection locked="0"/>
    </xf>
    <xf numFmtId="3" fontId="6" fillId="32" borderId="0" xfId="65" applyNumberFormat="1" applyFont="1" applyFill="1"/>
    <xf numFmtId="3" fontId="6" fillId="32" borderId="0" xfId="65" applyNumberFormat="1" applyFont="1" applyFill="1" applyBorder="1"/>
    <xf numFmtId="0" fontId="1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horizontal="right"/>
    </xf>
    <xf numFmtId="3" fontId="27" fillId="30" borderId="0" xfId="62" applyNumberFormat="1" applyFont="1" applyFill="1"/>
    <xf numFmtId="0" fontId="26" fillId="30" borderId="0" xfId="0" applyFont="1" applyFill="1" applyAlignment="1">
      <alignment horizontal="left"/>
    </xf>
  </cellXfs>
  <cellStyles count="68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 - 20%" xfId="19" xr:uid="{00000000-0005-0000-0000-000012000000}"/>
    <cellStyle name="Akzent1 - 20% 2" xfId="20" xr:uid="{00000000-0005-0000-0000-000013000000}"/>
    <cellStyle name="Akzent1 - 20%_243" xfId="21" xr:uid="{00000000-0005-0000-0000-000014000000}"/>
    <cellStyle name="Akzent1 - 40%" xfId="22" xr:uid="{00000000-0005-0000-0000-000015000000}"/>
    <cellStyle name="Akzent1 - 40% 2" xfId="23" xr:uid="{00000000-0005-0000-0000-000016000000}"/>
    <cellStyle name="Akzent1 - 40%_243" xfId="24" xr:uid="{00000000-0005-0000-0000-000017000000}"/>
    <cellStyle name="Akzent1 - 60%" xfId="25" xr:uid="{00000000-0005-0000-0000-000018000000}"/>
    <cellStyle name="Akzent2 - 20%" xfId="26" xr:uid="{00000000-0005-0000-0000-000019000000}"/>
    <cellStyle name="Akzent2 - 20% 2" xfId="27" xr:uid="{00000000-0005-0000-0000-00001A000000}"/>
    <cellStyle name="Akzent2 - 20%_243" xfId="28" xr:uid="{00000000-0005-0000-0000-00001B000000}"/>
    <cellStyle name="Akzent2 - 40%" xfId="29" xr:uid="{00000000-0005-0000-0000-00001C000000}"/>
    <cellStyle name="Akzent2 - 40% 2" xfId="30" xr:uid="{00000000-0005-0000-0000-00001D000000}"/>
    <cellStyle name="Akzent2 - 40%_243" xfId="31" xr:uid="{00000000-0005-0000-0000-00001E000000}"/>
    <cellStyle name="Akzent2 - 60%" xfId="32" xr:uid="{00000000-0005-0000-0000-00001F000000}"/>
    <cellStyle name="Akzent3 - 20%" xfId="33" xr:uid="{00000000-0005-0000-0000-000020000000}"/>
    <cellStyle name="Akzent3 - 20% 2" xfId="34" xr:uid="{00000000-0005-0000-0000-000021000000}"/>
    <cellStyle name="Akzent3 - 20%_243" xfId="35" xr:uid="{00000000-0005-0000-0000-000022000000}"/>
    <cellStyle name="Akzent3 - 40%" xfId="36" xr:uid="{00000000-0005-0000-0000-000023000000}"/>
    <cellStyle name="Akzent3 - 40% 2" xfId="37" xr:uid="{00000000-0005-0000-0000-000024000000}"/>
    <cellStyle name="Akzent3 - 40%_243" xfId="38" xr:uid="{00000000-0005-0000-0000-000025000000}"/>
    <cellStyle name="Akzent3 - 60%" xfId="39" xr:uid="{00000000-0005-0000-0000-000026000000}"/>
    <cellStyle name="Akzent4 - 20%" xfId="40" xr:uid="{00000000-0005-0000-0000-000027000000}"/>
    <cellStyle name="Akzent4 - 20% 2" xfId="41" xr:uid="{00000000-0005-0000-0000-000028000000}"/>
    <cellStyle name="Akzent4 - 20%_243" xfId="42" xr:uid="{00000000-0005-0000-0000-000029000000}"/>
    <cellStyle name="Akzent4 - 40%" xfId="43" xr:uid="{00000000-0005-0000-0000-00002A000000}"/>
    <cellStyle name="Akzent4 - 40% 2" xfId="44" xr:uid="{00000000-0005-0000-0000-00002B000000}"/>
    <cellStyle name="Akzent4 - 40%_243" xfId="45" xr:uid="{00000000-0005-0000-0000-00002C000000}"/>
    <cellStyle name="Akzent4 - 60%" xfId="46" xr:uid="{00000000-0005-0000-0000-00002D000000}"/>
    <cellStyle name="Akzent5 - 20%" xfId="47" xr:uid="{00000000-0005-0000-0000-00002E000000}"/>
    <cellStyle name="Akzent5 - 20% 2" xfId="48" xr:uid="{00000000-0005-0000-0000-00002F000000}"/>
    <cellStyle name="Akzent5 - 20%_243" xfId="49" xr:uid="{00000000-0005-0000-0000-000030000000}"/>
    <cellStyle name="Akzent5 - 40%" xfId="50" xr:uid="{00000000-0005-0000-0000-000031000000}"/>
    <cellStyle name="Akzent5 - 40% 2" xfId="51" xr:uid="{00000000-0005-0000-0000-000032000000}"/>
    <cellStyle name="Akzent5 - 40%_243" xfId="52" xr:uid="{00000000-0005-0000-0000-000033000000}"/>
    <cellStyle name="Akzent5 - 60%" xfId="53" xr:uid="{00000000-0005-0000-0000-000034000000}"/>
    <cellStyle name="Akzent6 - 20%" xfId="54" xr:uid="{00000000-0005-0000-0000-000035000000}"/>
    <cellStyle name="Akzent6 - 20% 2" xfId="55" xr:uid="{00000000-0005-0000-0000-000036000000}"/>
    <cellStyle name="Akzent6 - 20%_243" xfId="56" xr:uid="{00000000-0005-0000-0000-000037000000}"/>
    <cellStyle name="Akzent6 - 40%" xfId="57" xr:uid="{00000000-0005-0000-0000-000038000000}"/>
    <cellStyle name="Akzent6 - 40% 2" xfId="58" xr:uid="{00000000-0005-0000-0000-000039000000}"/>
    <cellStyle name="Akzent6 - 40%_243" xfId="59" xr:uid="{00000000-0005-0000-0000-00003A000000}"/>
    <cellStyle name="Akzent6 - 60%" xfId="60" xr:uid="{00000000-0005-0000-0000-00003B000000}"/>
    <cellStyle name="Link" xfId="67" builtinId="8"/>
    <cellStyle name="Standard" xfId="0" builtinId="0"/>
    <cellStyle name="Standard 2" xfId="61" xr:uid="{00000000-0005-0000-0000-00003D000000}"/>
    <cellStyle name="Standard 3" xfId="62" xr:uid="{00000000-0005-0000-0000-00003E000000}"/>
    <cellStyle name="Standard 4" xfId="63" xr:uid="{00000000-0005-0000-0000-00003F000000}"/>
    <cellStyle name="Standard 5" xfId="64" xr:uid="{00000000-0005-0000-0000-000040000000}"/>
    <cellStyle name="Standard 6" xfId="65" xr:uid="{00000000-0005-0000-0000-000041000000}"/>
    <cellStyle name="Standard_Hilfstabellen" xfId="66" xr:uid="{4B8C07E5-FA79-4542-B4A6-B62EA7A86F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300"/>
              <a:t>(Plan-)Ergebnisse</a:t>
            </a:r>
            <a:r>
              <a:rPr lang="de-CH" sz="1300" baseline="0"/>
              <a:t> Erfolgsrechnung </a:t>
            </a:r>
            <a:r>
              <a:rPr lang="de-CH" sz="1300"/>
              <a:t>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6C1E5"/>
            </a:solidFill>
            <a:ln w="25400">
              <a:noFill/>
            </a:ln>
          </c:spPr>
          <c:invertIfNegative val="0"/>
          <c:cat>
            <c:multiLvlStrRef>
              <c:f>'Planung ER'!$B$1:$H$2</c:f>
              <c:multiLvlStrCache>
                <c:ptCount val="7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</c:lvl>
                <c:lvl>
                  <c:pt idx="0">
                    <c:v>Rechnung</c:v>
                  </c:pt>
                  <c:pt idx="1">
                    <c:v>Budget</c:v>
                  </c:pt>
                  <c:pt idx="2">
                    <c:v>Budget</c:v>
                  </c:pt>
                  <c:pt idx="3">
                    <c:v>Planjahr</c:v>
                  </c:pt>
                  <c:pt idx="4">
                    <c:v>Planjahr</c:v>
                  </c:pt>
                  <c:pt idx="5">
                    <c:v>Planjahr</c:v>
                  </c:pt>
                  <c:pt idx="6">
                    <c:v>Planjahr</c:v>
                  </c:pt>
                </c:lvl>
              </c:multiLvlStrCache>
            </c:multiLvlStrRef>
          </c:cat>
          <c:val>
            <c:numRef>
              <c:f>A!$B$26:$H$26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A-4180-8D13-07E2CBBA8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6150608"/>
        <c:axId val="1"/>
      </c:barChart>
      <c:catAx>
        <c:axId val="79615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6150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300"/>
              <a:t>Investitionsfolgekosten und Handlungsspielraum der ER</a:t>
            </a:r>
            <a:r>
              <a:rPr lang="de-CH" sz="1300" baseline="0"/>
              <a:t> </a:t>
            </a:r>
            <a:endParaRPr lang="de-CH" sz="13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Diagramme!$M$19</c:f>
              <c:strCache>
                <c:ptCount val="1"/>
                <c:pt idx="0">
                  <c:v>Investitionsfolgekosten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'Planung ER'!$B$1:$H$2</c:f>
              <c:multiLvlStrCache>
                <c:ptCount val="7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</c:lvl>
                <c:lvl>
                  <c:pt idx="0">
                    <c:v>Rechnung</c:v>
                  </c:pt>
                  <c:pt idx="1">
                    <c:v>Budget</c:v>
                  </c:pt>
                  <c:pt idx="2">
                    <c:v>Budget</c:v>
                  </c:pt>
                  <c:pt idx="3">
                    <c:v>Planjahr</c:v>
                  </c:pt>
                  <c:pt idx="4">
                    <c:v>Planjahr</c:v>
                  </c:pt>
                  <c:pt idx="5">
                    <c:v>Planjahr</c:v>
                  </c:pt>
                  <c:pt idx="6">
                    <c:v>Planjahr</c:v>
                  </c:pt>
                </c:lvl>
              </c:multiLvlStrCache>
            </c:multiLvlStrRef>
          </c:cat>
          <c:val>
            <c:numRef>
              <c:f>Diagramme!$O$19:$U$19</c:f>
              <c:numCache>
                <c:formatCode>#,##0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C2-4B11-B07D-8C3F2BDAF856}"/>
            </c:ext>
          </c:extLst>
        </c:ser>
        <c:ser>
          <c:idx val="1"/>
          <c:order val="1"/>
          <c:tx>
            <c:strRef>
              <c:f>Diagramme!$M$20</c:f>
              <c:strCache>
                <c:ptCount val="1"/>
                <c:pt idx="0">
                  <c:v>Handlungsspielraum LR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'Planung ER'!$B$1:$H$2</c:f>
              <c:multiLvlStrCache>
                <c:ptCount val="7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</c:lvl>
                <c:lvl>
                  <c:pt idx="0">
                    <c:v>Rechnung</c:v>
                  </c:pt>
                  <c:pt idx="1">
                    <c:v>Budget</c:v>
                  </c:pt>
                  <c:pt idx="2">
                    <c:v>Budget</c:v>
                  </c:pt>
                  <c:pt idx="3">
                    <c:v>Planjahr</c:v>
                  </c:pt>
                  <c:pt idx="4">
                    <c:v>Planjahr</c:v>
                  </c:pt>
                  <c:pt idx="5">
                    <c:v>Planjahr</c:v>
                  </c:pt>
                  <c:pt idx="6">
                    <c:v>Planjahr</c:v>
                  </c:pt>
                </c:lvl>
              </c:multiLvlStrCache>
            </c:multiLvlStrRef>
          </c:cat>
          <c:val>
            <c:numRef>
              <c:f>Diagramme!$O$20:$U$20</c:f>
              <c:numCache>
                <c:formatCode>#,##0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2-4B11-B07D-8C3F2BDAF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632304"/>
        <c:axId val="1"/>
      </c:lineChart>
      <c:catAx>
        <c:axId val="51363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in</a:t>
                </a:r>
                <a:r>
                  <a:rPr lang="de-CH" baseline="0"/>
                  <a:t> TCHF</a:t>
                </a:r>
                <a:endParaRPr lang="de-CH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3632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Investitionen und Neuverschuldung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Diagramme!$M$24</c:f>
              <c:strCache>
                <c:ptCount val="1"/>
                <c:pt idx="0">
                  <c:v>Investitionen</c:v>
                </c:pt>
              </c:strCache>
            </c:strRef>
          </c:tx>
          <c:spPr>
            <a:solidFill>
              <a:srgbClr val="86C1E5"/>
            </a:solidFill>
            <a:ln w="25400">
              <a:noFill/>
            </a:ln>
          </c:spPr>
          <c:invertIfNegative val="0"/>
          <c:cat>
            <c:multiLvlStrRef>
              <c:f>'Planung ER'!$B$1:$H$2</c:f>
              <c:multiLvlStrCache>
                <c:ptCount val="7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</c:lvl>
                <c:lvl>
                  <c:pt idx="0">
                    <c:v>Rechnung</c:v>
                  </c:pt>
                  <c:pt idx="1">
                    <c:v>Budget</c:v>
                  </c:pt>
                  <c:pt idx="2">
                    <c:v>Budget</c:v>
                  </c:pt>
                  <c:pt idx="3">
                    <c:v>Planjahr</c:v>
                  </c:pt>
                  <c:pt idx="4">
                    <c:v>Planjahr</c:v>
                  </c:pt>
                  <c:pt idx="5">
                    <c:v>Planjahr</c:v>
                  </c:pt>
                  <c:pt idx="6">
                    <c:v>Planjahr</c:v>
                  </c:pt>
                </c:lvl>
              </c:multiLvlStrCache>
            </c:multiLvlStrRef>
          </c:cat>
          <c:val>
            <c:numRef>
              <c:f>Diagramme!$O$24:$U$24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51C-4837-A623-2CE962651B5D}"/>
            </c:ext>
          </c:extLst>
        </c:ser>
        <c:ser>
          <c:idx val="1"/>
          <c:order val="1"/>
          <c:tx>
            <c:strRef>
              <c:f>Diagramme!$M$25</c:f>
              <c:strCache>
                <c:ptCount val="1"/>
                <c:pt idx="0">
                  <c:v>Neuverschuldung</c:v>
                </c:pt>
              </c:strCache>
            </c:strRef>
          </c:tx>
          <c:spPr>
            <a:solidFill>
              <a:srgbClr val="D2002D"/>
            </a:solidFill>
            <a:ln w="25400">
              <a:noFill/>
            </a:ln>
          </c:spPr>
          <c:invertIfNegative val="0"/>
          <c:cat>
            <c:multiLvlStrRef>
              <c:f>'Planung ER'!$B$1:$H$2</c:f>
              <c:multiLvlStrCache>
                <c:ptCount val="7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</c:lvl>
                <c:lvl>
                  <c:pt idx="0">
                    <c:v>Rechnung</c:v>
                  </c:pt>
                  <c:pt idx="1">
                    <c:v>Budget</c:v>
                  </c:pt>
                  <c:pt idx="2">
                    <c:v>Budget</c:v>
                  </c:pt>
                  <c:pt idx="3">
                    <c:v>Planjahr</c:v>
                  </c:pt>
                  <c:pt idx="4">
                    <c:v>Planjahr</c:v>
                  </c:pt>
                  <c:pt idx="5">
                    <c:v>Planjahr</c:v>
                  </c:pt>
                  <c:pt idx="6">
                    <c:v>Planjahr</c:v>
                  </c:pt>
                </c:lvl>
              </c:multiLvlStrCache>
            </c:multiLvlStrRef>
          </c:cat>
          <c:val>
            <c:numRef>
              <c:f>Diagramme!$O$25:$U$25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A51C-4837-A623-2CE962651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6576816"/>
        <c:axId val="1"/>
      </c:barChart>
      <c:catAx>
        <c:axId val="79657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in TCHF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6576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Diagramme!$M$29</c:f>
              <c:strCache>
                <c:ptCount val="1"/>
                <c:pt idx="0">
                  <c:v>Eigenkapital</c:v>
                </c:pt>
              </c:strCache>
            </c:strRef>
          </c:tx>
          <c:spPr>
            <a:solidFill>
              <a:srgbClr val="86C1E5"/>
            </a:solidFill>
            <a:ln w="25400">
              <a:noFill/>
            </a:ln>
          </c:spPr>
          <c:invertIfNegative val="0"/>
          <c:cat>
            <c:multiLvlStrRef>
              <c:f>'Planung ER'!$B$1:$H$2</c:f>
              <c:multiLvlStrCache>
                <c:ptCount val="7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  <c:pt idx="5">
                    <c:v>2026</c:v>
                  </c:pt>
                  <c:pt idx="6">
                    <c:v>2027</c:v>
                  </c:pt>
                </c:lvl>
                <c:lvl>
                  <c:pt idx="0">
                    <c:v>Rechnung</c:v>
                  </c:pt>
                  <c:pt idx="1">
                    <c:v>Budget</c:v>
                  </c:pt>
                  <c:pt idx="2">
                    <c:v>Budget</c:v>
                  </c:pt>
                  <c:pt idx="3">
                    <c:v>Planjahr</c:v>
                  </c:pt>
                  <c:pt idx="4">
                    <c:v>Planjahr</c:v>
                  </c:pt>
                  <c:pt idx="5">
                    <c:v>Planjahr</c:v>
                  </c:pt>
                  <c:pt idx="6">
                    <c:v>Planjahr</c:v>
                  </c:pt>
                </c:lvl>
              </c:multiLvlStrCache>
            </c:multiLvlStrRef>
          </c:cat>
          <c:val>
            <c:numRef>
              <c:f>Diagramme!$O$29:$U$29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49C1-4EA6-B3E4-3AFE02320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6765536"/>
        <c:axId val="1"/>
      </c:barChart>
      <c:catAx>
        <c:axId val="78676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in TCHF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6765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9525</xdr:rowOff>
    </xdr:from>
    <xdr:to>
      <xdr:col>5</xdr:col>
      <xdr:colOff>552450</xdr:colOff>
      <xdr:row>18</xdr:row>
      <xdr:rowOff>9525</xdr:rowOff>
    </xdr:to>
    <xdr:graphicFrame macro="">
      <xdr:nvGraphicFramePr>
        <xdr:cNvPr id="1096" name="Diagramm 1">
          <a:extLst>
            <a:ext uri="{FF2B5EF4-FFF2-40B4-BE49-F238E27FC236}">
              <a16:creationId xmlns:a16="http://schemas.microsoft.com/office/drawing/2014/main" id="{164DD3FD-F47A-4865-BF29-66BCCFE4D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762000</xdr:colOff>
      <xdr:row>2</xdr:row>
      <xdr:rowOff>9525</xdr:rowOff>
    </xdr:from>
    <xdr:to>
      <xdr:col>11</xdr:col>
      <xdr:colOff>590550</xdr:colOff>
      <xdr:row>18</xdr:row>
      <xdr:rowOff>9525</xdr:rowOff>
    </xdr:to>
    <xdr:graphicFrame macro="">
      <xdr:nvGraphicFramePr>
        <xdr:cNvPr id="1097" name="Diagramm 2">
          <a:extLst>
            <a:ext uri="{FF2B5EF4-FFF2-40B4-BE49-F238E27FC236}">
              <a16:creationId xmlns:a16="http://schemas.microsoft.com/office/drawing/2014/main" id="{988E35F5-D136-4B70-AD54-518DBC7FF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19</xdr:row>
      <xdr:rowOff>28575</xdr:rowOff>
    </xdr:from>
    <xdr:to>
      <xdr:col>5</xdr:col>
      <xdr:colOff>561975</xdr:colOff>
      <xdr:row>37</xdr:row>
      <xdr:rowOff>38100</xdr:rowOff>
    </xdr:to>
    <xdr:graphicFrame macro="">
      <xdr:nvGraphicFramePr>
        <xdr:cNvPr id="1098" name="Diagramm 3">
          <a:extLst>
            <a:ext uri="{FF2B5EF4-FFF2-40B4-BE49-F238E27FC236}">
              <a16:creationId xmlns:a16="http://schemas.microsoft.com/office/drawing/2014/main" id="{F95E2464-92EB-41B1-843F-D06BF692A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19</xdr:row>
      <xdr:rowOff>0</xdr:rowOff>
    </xdr:from>
    <xdr:to>
      <xdr:col>11</xdr:col>
      <xdr:colOff>571500</xdr:colOff>
      <xdr:row>35</xdr:row>
      <xdr:rowOff>152400</xdr:rowOff>
    </xdr:to>
    <xdr:graphicFrame macro="">
      <xdr:nvGraphicFramePr>
        <xdr:cNvPr id="1099" name="Diagramm 4">
          <a:extLst>
            <a:ext uri="{FF2B5EF4-FFF2-40B4-BE49-F238E27FC236}">
              <a16:creationId xmlns:a16="http://schemas.microsoft.com/office/drawing/2014/main" id="{0527B4AD-D96A-43B6-B440-AD5333DBF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</xdr:row>
      <xdr:rowOff>0</xdr:rowOff>
    </xdr:from>
    <xdr:to>
      <xdr:col>14</xdr:col>
      <xdr:colOff>820346</xdr:colOff>
      <xdr:row>28</xdr:row>
      <xdr:rowOff>11016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BE560D3-FAD1-4B97-8D1F-48BBB629D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1095375"/>
          <a:ext cx="5011346" cy="4011516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15</xdr:col>
      <xdr:colOff>2241</xdr:colOff>
      <xdr:row>53</xdr:row>
      <xdr:rowOff>2767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28721E9-766A-4414-828A-90998F1D9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5248275"/>
          <a:ext cx="5031441" cy="41175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15</xdr:col>
      <xdr:colOff>2242</xdr:colOff>
      <xdr:row>67</xdr:row>
      <xdr:rowOff>141541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790D08B-924F-440A-AF31-F1792EF43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58200" y="9534525"/>
          <a:ext cx="5031442" cy="242754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15</xdr:col>
      <xdr:colOff>58271</xdr:colOff>
      <xdr:row>94</xdr:row>
      <xdr:rowOff>132422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F1F827D-EC92-42D1-86A5-2C00FB810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58200" y="11963400"/>
          <a:ext cx="5087471" cy="459012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15</xdr:col>
      <xdr:colOff>73155</xdr:colOff>
      <xdr:row>105</xdr:row>
      <xdr:rowOff>142315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E97E1A6-472A-46B3-B89B-FE322E3AC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58200" y="16621125"/>
          <a:ext cx="5102355" cy="202826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107</xdr:row>
      <xdr:rowOff>0</xdr:rowOff>
    </xdr:from>
    <xdr:to>
      <xdr:col>15</xdr:col>
      <xdr:colOff>65796</xdr:colOff>
      <xdr:row>127</xdr:row>
      <xdr:rowOff>168088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8CA97370-2513-4A7E-9A7F-0F5A83820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458200" y="18849975"/>
          <a:ext cx="5094996" cy="35970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900_BG%20Zentrum%20-%20DL%20f&#252;r%20Burgergemeinden%20und%20Z&#252;nfte\921_Buchhaltungsmandate\921.002%20Burgergemeinde%20B&#246;nigen\FIPLA\file:\srvfs01\finanzverwaltung$\Burgergemeinde\Finanzverwaltung\Rechnungswesen\Voranschlag\2014\V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900_BG%20Zentrum%20-%20DL%20f&#252;r%20Burgergemeinden%20und%20Z&#252;nfte\921_Buchhaltungsmandate\921.002%20Burgergemeinde%20B&#246;nigen\FIPLA\file:\srvfs01\finanzverwaltung$\Burgergemeinde\Finanzverwaltung\Rechnungswesen\Voranschlag\2008\VZ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900_BG%20Zentrum%20-%20DL%20f&#252;r%20Burgergemeinden%20und%20Z&#252;nfte\921_Buchhaltungsmandate\921.002%20Burgergemeinde%20B&#246;nigen\FIPLA\file:\srvfs01\finanzverwaltung$\Burgergemeinde\Finanzverwaltung\Rechnungswesen\Voranschlag\2016\V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101"/>
      <sheetName val="103"/>
      <sheetName val="104"/>
      <sheetName val="106"/>
      <sheetName val="200"/>
      <sheetName val="202"/>
      <sheetName val="204"/>
      <sheetName val="206"/>
      <sheetName val="207"/>
      <sheetName val="208"/>
      <sheetName val="210"/>
      <sheetName val="219"/>
      <sheetName val="212"/>
      <sheetName val="220"/>
      <sheetName val="229"/>
      <sheetName val="230"/>
      <sheetName val="240"/>
      <sheetName val="241"/>
      <sheetName val="244"/>
      <sheetName val="246"/>
      <sheetName val="KBS"/>
      <sheetName val="247"/>
      <sheetName val="248"/>
      <sheetName val="249"/>
      <sheetName val="250"/>
      <sheetName val="900"/>
      <sheetName val="A"/>
      <sheetName val="AK"/>
      <sheetName val="AKK"/>
      <sheetName val="F"/>
      <sheetName val="FK"/>
      <sheetName val="EK"/>
      <sheetName val="E"/>
      <sheetName val="D"/>
    </sheetNames>
    <sheetDataSet>
      <sheetData sheetId="0"/>
      <sheetData sheetId="1"/>
      <sheetData sheetId="2"/>
      <sheetData sheetId="3"/>
      <sheetData sheetId="4">
        <row r="55">
          <cell r="C55">
            <v>-509800</v>
          </cell>
          <cell r="D55">
            <v>-383300</v>
          </cell>
          <cell r="E55">
            <v>-311535.34999999998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101"/>
      <sheetName val="104"/>
      <sheetName val="106"/>
      <sheetName val="200"/>
      <sheetName val="202"/>
      <sheetName val="204"/>
      <sheetName val="206"/>
      <sheetName val="210"/>
      <sheetName val="219"/>
      <sheetName val="212"/>
      <sheetName val="220"/>
      <sheetName val="229"/>
      <sheetName val="230"/>
      <sheetName val="240"/>
      <sheetName val="241"/>
      <sheetName val="244"/>
      <sheetName val="246"/>
      <sheetName val="247"/>
      <sheetName val="248"/>
      <sheetName val="249"/>
      <sheetName val="900"/>
      <sheetName val="A"/>
      <sheetName val="AK"/>
      <sheetName val="F"/>
      <sheetName val="FK"/>
      <sheetName val="EK"/>
      <sheetName val="E"/>
      <sheetName val="D"/>
    </sheetNames>
    <sheetDataSet>
      <sheetData sheetId="0" refreshError="1"/>
      <sheetData sheetId="1" refreshError="1"/>
      <sheetData sheetId="2" refreshError="1"/>
      <sheetData sheetId="3">
        <row r="48">
          <cell r="C48">
            <v>-26300</v>
          </cell>
          <cell r="D48">
            <v>-15000</v>
          </cell>
          <cell r="E48">
            <v>-34076.100000000093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3">
          <cell r="C13">
            <v>560000</v>
          </cell>
          <cell r="D13">
            <v>910000</v>
          </cell>
          <cell r="E13">
            <v>412075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101"/>
      <sheetName val="103"/>
      <sheetName val="106"/>
      <sheetName val="200"/>
      <sheetName val="202"/>
      <sheetName val="204"/>
      <sheetName val="206"/>
      <sheetName val="207"/>
      <sheetName val="208"/>
      <sheetName val="210"/>
      <sheetName val="212"/>
      <sheetName val="219"/>
      <sheetName val="220"/>
      <sheetName val="229"/>
      <sheetName val="230"/>
      <sheetName val="240"/>
      <sheetName val="241"/>
      <sheetName val="243"/>
      <sheetName val="246"/>
      <sheetName val="247"/>
      <sheetName val="248"/>
      <sheetName val="249"/>
      <sheetName val="250"/>
      <sheetName val="900"/>
      <sheetName val="A"/>
      <sheetName val="AK"/>
      <sheetName val="AKK"/>
      <sheetName val="F"/>
      <sheetName val="FK"/>
      <sheetName val="EK"/>
      <sheetName val="D"/>
      <sheetName val="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Larissa">
  <a:themeElements>
    <a:clrScheme name="BG Bern Hintergrundfarben">
      <a:dk1>
        <a:sysClr val="windowText" lastClr="000000"/>
      </a:dk1>
      <a:lt1>
        <a:sysClr val="window" lastClr="FFFFFF"/>
      </a:lt1>
      <a:dk2>
        <a:srgbClr val="968A63"/>
      </a:dk2>
      <a:lt2>
        <a:srgbClr val="D4CDB6"/>
      </a:lt2>
      <a:accent1>
        <a:srgbClr val="86C1E5"/>
      </a:accent1>
      <a:accent2>
        <a:srgbClr val="D2002D"/>
      </a:accent2>
      <a:accent3>
        <a:srgbClr val="BDCF1E"/>
      </a:accent3>
      <a:accent4>
        <a:srgbClr val="A7589A"/>
      </a:accent4>
      <a:accent5>
        <a:srgbClr val="FCD831"/>
      </a:accent5>
      <a:accent6>
        <a:srgbClr val="F5A000"/>
      </a:accent6>
      <a:hlink>
        <a:srgbClr val="179FD7"/>
      </a:hlink>
      <a:folHlink>
        <a:srgbClr val="A7589A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elex.sites.be.ch/frontend/versions/205/download_pdf_file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C685-0219-491C-B88E-B2192B5FAE3D}">
  <dimension ref="A1:K42"/>
  <sheetViews>
    <sheetView tabSelected="1" workbookViewId="0">
      <selection activeCell="E17" sqref="E17"/>
    </sheetView>
  </sheetViews>
  <sheetFormatPr baseColWidth="10" defaultRowHeight="13.5" x14ac:dyDescent="0.2"/>
  <sheetData>
    <row r="1" spans="1:11" ht="18.75" x14ac:dyDescent="0.3">
      <c r="A1" s="187" t="s">
        <v>261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3" spans="1:11" x14ac:dyDescent="0.2">
      <c r="A3" t="s">
        <v>250</v>
      </c>
    </row>
    <row r="4" spans="1:11" s="31" customFormat="1" x14ac:dyDescent="0.2">
      <c r="A4" s="31" t="s">
        <v>286</v>
      </c>
    </row>
    <row r="5" spans="1:11" x14ac:dyDescent="0.2">
      <c r="A5" t="s">
        <v>251</v>
      </c>
    </row>
    <row r="6" spans="1:11" x14ac:dyDescent="0.2">
      <c r="A6" t="s">
        <v>252</v>
      </c>
    </row>
    <row r="8" spans="1:11" x14ac:dyDescent="0.2">
      <c r="A8" t="s">
        <v>253</v>
      </c>
    </row>
    <row r="9" spans="1:11" x14ac:dyDescent="0.2">
      <c r="A9" t="s">
        <v>254</v>
      </c>
    </row>
    <row r="11" spans="1:11" x14ac:dyDescent="0.2">
      <c r="A11" t="s">
        <v>255</v>
      </c>
    </row>
    <row r="12" spans="1:11" x14ac:dyDescent="0.2">
      <c r="A12" t="s">
        <v>276</v>
      </c>
    </row>
    <row r="13" spans="1:11" x14ac:dyDescent="0.2">
      <c r="A13" t="s">
        <v>272</v>
      </c>
    </row>
    <row r="14" spans="1:11" x14ac:dyDescent="0.2">
      <c r="A14" t="s">
        <v>256</v>
      </c>
    </row>
    <row r="15" spans="1:11" s="31" customFormat="1" x14ac:dyDescent="0.2">
      <c r="A15" s="31" t="s">
        <v>273</v>
      </c>
    </row>
    <row r="16" spans="1:11" s="31" customFormat="1" x14ac:dyDescent="0.2">
      <c r="A16" s="31" t="s">
        <v>274</v>
      </c>
    </row>
    <row r="17" spans="1:1" s="31" customFormat="1" x14ac:dyDescent="0.2"/>
    <row r="18" spans="1:1" x14ac:dyDescent="0.2">
      <c r="A18" t="s">
        <v>257</v>
      </c>
    </row>
    <row r="19" spans="1:1" x14ac:dyDescent="0.2">
      <c r="A19" t="s">
        <v>285</v>
      </c>
    </row>
    <row r="20" spans="1:1" x14ac:dyDescent="0.2">
      <c r="A20" t="s">
        <v>289</v>
      </c>
    </row>
    <row r="21" spans="1:1" s="31" customFormat="1" x14ac:dyDescent="0.2"/>
    <row r="22" spans="1:1" s="31" customFormat="1" x14ac:dyDescent="0.2">
      <c r="A22" s="80" t="s">
        <v>268</v>
      </c>
    </row>
    <row r="23" spans="1:1" s="31" customFormat="1" x14ac:dyDescent="0.2">
      <c r="A23" s="80" t="s">
        <v>283</v>
      </c>
    </row>
    <row r="24" spans="1:1" s="31" customFormat="1" x14ac:dyDescent="0.2">
      <c r="A24" s="80" t="s">
        <v>284</v>
      </c>
    </row>
    <row r="26" spans="1:1" x14ac:dyDescent="0.2">
      <c r="A26" t="s">
        <v>258</v>
      </c>
    </row>
    <row r="27" spans="1:1" x14ac:dyDescent="0.2">
      <c r="A27" t="s">
        <v>259</v>
      </c>
    </row>
    <row r="29" spans="1:1" x14ac:dyDescent="0.2">
      <c r="A29" t="s">
        <v>260</v>
      </c>
    </row>
    <row r="30" spans="1:1" x14ac:dyDescent="0.2">
      <c r="A30" t="s">
        <v>287</v>
      </c>
    </row>
    <row r="32" spans="1:1" x14ac:dyDescent="0.2">
      <c r="A32" t="s">
        <v>240</v>
      </c>
    </row>
    <row r="33" spans="1:1" x14ac:dyDescent="0.2">
      <c r="A33" t="s">
        <v>275</v>
      </c>
    </row>
    <row r="34" spans="1:1" x14ac:dyDescent="0.2">
      <c r="A34" t="s">
        <v>262</v>
      </c>
    </row>
    <row r="35" spans="1:1" s="31" customFormat="1" x14ac:dyDescent="0.2">
      <c r="A35" s="31" t="s">
        <v>263</v>
      </c>
    </row>
    <row r="36" spans="1:1" x14ac:dyDescent="0.2">
      <c r="A36" t="s">
        <v>264</v>
      </c>
    </row>
    <row r="37" spans="1:1" x14ac:dyDescent="0.2">
      <c r="A37" t="s">
        <v>265</v>
      </c>
    </row>
    <row r="38" spans="1:1" x14ac:dyDescent="0.2">
      <c r="A38" t="s">
        <v>266</v>
      </c>
    </row>
    <row r="40" spans="1:1" x14ac:dyDescent="0.2">
      <c r="A40" t="s">
        <v>227</v>
      </c>
    </row>
    <row r="41" spans="1:1" x14ac:dyDescent="0.2">
      <c r="A41" t="s">
        <v>267</v>
      </c>
    </row>
    <row r="42" spans="1:1" x14ac:dyDescent="0.2">
      <c r="A42" t="s">
        <v>288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7:U29"/>
  <sheetViews>
    <sheetView zoomScale="90" zoomScaleNormal="90" workbookViewId="0">
      <selection activeCell="O22" sqref="O22"/>
    </sheetView>
  </sheetViews>
  <sheetFormatPr baseColWidth="10" defaultRowHeight="13.5" x14ac:dyDescent="0.2"/>
  <sheetData>
    <row r="17" spans="1:21" x14ac:dyDescent="0.2">
      <c r="M17" s="129" t="s">
        <v>193</v>
      </c>
      <c r="N17" s="130"/>
      <c r="O17" s="130"/>
      <c r="P17" s="130"/>
      <c r="Q17" s="130"/>
      <c r="R17" s="130"/>
      <c r="S17" s="130"/>
      <c r="T17" s="130"/>
    </row>
    <row r="18" spans="1:21" x14ac:dyDescent="0.2">
      <c r="M18" s="130"/>
      <c r="N18" s="130"/>
      <c r="O18" s="131">
        <f>'Planung ER'!B2</f>
        <v>2021</v>
      </c>
      <c r="P18" s="131">
        <f>'Planung ER'!C2</f>
        <v>2022</v>
      </c>
      <c r="Q18" s="131">
        <f>'Planung ER'!D2</f>
        <v>2023</v>
      </c>
      <c r="R18" s="131">
        <f>'Planung ER'!E2</f>
        <v>2024</v>
      </c>
      <c r="S18" s="131">
        <f>'Planung ER'!F2</f>
        <v>2025</v>
      </c>
      <c r="T18" s="131">
        <f>'Planung ER'!G2</f>
        <v>2026</v>
      </c>
      <c r="U18" s="131">
        <f>'Planung ER'!H2</f>
        <v>2027</v>
      </c>
    </row>
    <row r="19" spans="1:21" x14ac:dyDescent="0.2">
      <c r="M19" s="131" t="s">
        <v>194</v>
      </c>
      <c r="N19" s="130"/>
      <c r="O19" s="242"/>
      <c r="P19" s="242"/>
      <c r="Q19" s="242"/>
      <c r="R19" s="242"/>
      <c r="S19" s="243"/>
      <c r="T19" s="242"/>
      <c r="U19" s="188"/>
    </row>
    <row r="20" spans="1:21" x14ac:dyDescent="0.2">
      <c r="M20" s="131" t="s">
        <v>195</v>
      </c>
      <c r="N20" s="130"/>
      <c r="O20" s="242"/>
      <c r="P20" s="242"/>
      <c r="Q20" s="242"/>
      <c r="R20" s="242"/>
      <c r="S20" s="243"/>
      <c r="T20" s="242"/>
      <c r="U20" s="188"/>
    </row>
    <row r="21" spans="1:21" x14ac:dyDescent="0.2">
      <c r="M21" s="80"/>
      <c r="N21" s="80"/>
      <c r="O21" s="80"/>
      <c r="P21" s="80"/>
      <c r="Q21" s="80"/>
      <c r="R21" s="80"/>
      <c r="S21" s="80"/>
      <c r="T21" s="80"/>
    </row>
    <row r="22" spans="1:21" x14ac:dyDescent="0.2">
      <c r="M22" s="129" t="s">
        <v>196</v>
      </c>
      <c r="N22" s="130"/>
      <c r="O22" s="130"/>
      <c r="P22" s="130"/>
      <c r="Q22" s="130"/>
      <c r="R22" s="130"/>
      <c r="S22" s="130"/>
      <c r="T22" s="130"/>
    </row>
    <row r="23" spans="1:21" x14ac:dyDescent="0.2">
      <c r="M23" s="130"/>
      <c r="N23" s="130"/>
      <c r="O23" s="131">
        <f>'Planung ER'!B2</f>
        <v>2021</v>
      </c>
      <c r="P23" s="131">
        <f>'Planung ER'!C2</f>
        <v>2022</v>
      </c>
      <c r="Q23" s="131">
        <f>'Planung ER'!D2</f>
        <v>2023</v>
      </c>
      <c r="R23" s="131">
        <f>'Planung ER'!E2</f>
        <v>2024</v>
      </c>
      <c r="S23" s="131">
        <f>'Planung ER'!F2</f>
        <v>2025</v>
      </c>
      <c r="T23" s="131">
        <f>'Planung ER'!G2</f>
        <v>2026</v>
      </c>
      <c r="U23" s="131">
        <f>'Planung ER'!H2</f>
        <v>2027</v>
      </c>
    </row>
    <row r="24" spans="1:21" x14ac:dyDescent="0.2">
      <c r="M24" s="131" t="s">
        <v>197</v>
      </c>
      <c r="N24" s="130"/>
      <c r="O24" s="242"/>
      <c r="P24" s="242"/>
      <c r="Q24" s="242"/>
      <c r="R24" s="242"/>
      <c r="S24" s="243"/>
      <c r="T24" s="242"/>
      <c r="U24" s="188"/>
    </row>
    <row r="25" spans="1:21" x14ac:dyDescent="0.2">
      <c r="M25" s="131" t="s">
        <v>198</v>
      </c>
      <c r="N25" s="130"/>
      <c r="O25" s="242"/>
      <c r="P25" s="242"/>
      <c r="Q25" s="242"/>
      <c r="R25" s="242"/>
      <c r="S25" s="242"/>
      <c r="T25" s="242"/>
      <c r="U25" s="188"/>
    </row>
    <row r="26" spans="1:21" x14ac:dyDescent="0.2">
      <c r="A26" s="80"/>
      <c r="B26" s="80"/>
      <c r="C26" s="80"/>
      <c r="D26" s="80"/>
      <c r="E26" s="80"/>
      <c r="F26" s="80"/>
      <c r="G26" s="80"/>
      <c r="H26" s="80"/>
      <c r="M26" s="80"/>
      <c r="N26" s="80"/>
      <c r="O26" s="80"/>
      <c r="P26" s="80"/>
      <c r="Q26" s="80"/>
      <c r="R26" s="80"/>
      <c r="S26" s="80"/>
      <c r="T26" s="80"/>
    </row>
    <row r="27" spans="1:21" x14ac:dyDescent="0.2">
      <c r="M27" s="129" t="s">
        <v>199</v>
      </c>
      <c r="N27" s="130"/>
      <c r="O27" s="130"/>
      <c r="P27" s="130"/>
      <c r="Q27" s="130"/>
      <c r="R27" s="130"/>
      <c r="S27" s="130"/>
      <c r="T27" s="130"/>
    </row>
    <row r="28" spans="1:21" x14ac:dyDescent="0.2">
      <c r="M28" s="130"/>
      <c r="N28" s="130"/>
      <c r="O28" s="131">
        <f>'Planung ER'!B2</f>
        <v>2021</v>
      </c>
      <c r="P28" s="131">
        <f>'Planung ER'!C2</f>
        <v>2022</v>
      </c>
      <c r="Q28" s="131">
        <f>'Planung ER'!D2</f>
        <v>2023</v>
      </c>
      <c r="R28" s="131">
        <f>'Planung ER'!E2</f>
        <v>2024</v>
      </c>
      <c r="S28" s="131">
        <f>'Planung ER'!F2</f>
        <v>2025</v>
      </c>
      <c r="T28" s="131">
        <f>'Planung ER'!G2</f>
        <v>2026</v>
      </c>
      <c r="U28" s="131">
        <f>'Planung ER'!H2</f>
        <v>2027</v>
      </c>
    </row>
    <row r="29" spans="1:21" x14ac:dyDescent="0.2">
      <c r="M29" s="131" t="s">
        <v>200</v>
      </c>
      <c r="N29" s="132"/>
      <c r="O29" s="242"/>
      <c r="P29" s="242"/>
      <c r="Q29" s="242"/>
      <c r="R29" s="242"/>
      <c r="S29" s="243"/>
      <c r="T29" s="242"/>
      <c r="U29" s="188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2419-FB96-41B3-B645-3196D7F73300}">
  <dimension ref="A1:N90"/>
  <sheetViews>
    <sheetView workbookViewId="0">
      <selection activeCell="B80" sqref="B80"/>
    </sheetView>
  </sheetViews>
  <sheetFormatPr baseColWidth="10" defaultRowHeight="13.5" x14ac:dyDescent="0.2"/>
  <cols>
    <col min="1" max="1" width="36.125" customWidth="1"/>
  </cols>
  <sheetData>
    <row r="1" spans="1:14" ht="18.75" x14ac:dyDescent="0.3">
      <c r="A1" s="187" t="s">
        <v>240</v>
      </c>
      <c r="B1" s="187"/>
      <c r="C1" s="187"/>
      <c r="D1" s="251"/>
      <c r="E1" s="251"/>
      <c r="F1" s="251"/>
      <c r="G1" s="251"/>
    </row>
    <row r="2" spans="1:14" x14ac:dyDescent="0.2">
      <c r="A2" s="165"/>
      <c r="B2" s="165"/>
      <c r="C2" s="165"/>
      <c r="D2" s="165"/>
      <c r="E2" s="165"/>
      <c r="F2" s="165"/>
      <c r="G2" s="165"/>
    </row>
    <row r="3" spans="1:14" ht="14.25" x14ac:dyDescent="0.25">
      <c r="A3" s="188" t="s">
        <v>242</v>
      </c>
      <c r="B3" s="232"/>
      <c r="C3" s="232"/>
      <c r="D3" s="165"/>
      <c r="E3" s="165"/>
      <c r="F3" s="165"/>
      <c r="G3" s="165"/>
      <c r="J3" s="166" t="s">
        <v>238</v>
      </c>
      <c r="K3" s="31"/>
      <c r="L3" s="31"/>
      <c r="M3" s="31"/>
      <c r="N3" s="31"/>
    </row>
    <row r="4" spans="1:14" x14ac:dyDescent="0.2">
      <c r="A4" s="165"/>
      <c r="B4" s="165"/>
      <c r="C4" s="165"/>
      <c r="D4" s="165"/>
      <c r="E4" s="165"/>
      <c r="F4" s="165"/>
      <c r="G4" s="165"/>
      <c r="J4" s="167" t="s">
        <v>239</v>
      </c>
      <c r="K4" s="31"/>
      <c r="L4" s="31"/>
      <c r="M4" s="31"/>
      <c r="N4" s="31"/>
    </row>
    <row r="5" spans="1:14" x14ac:dyDescent="0.2">
      <c r="A5" s="165"/>
      <c r="B5" s="165"/>
      <c r="C5" s="165"/>
      <c r="D5" s="165"/>
      <c r="E5" s="165"/>
      <c r="F5" s="165"/>
      <c r="G5" s="165"/>
    </row>
    <row r="6" spans="1:14" s="31" customFormat="1" ht="15.75" x14ac:dyDescent="0.25">
      <c r="A6" s="227" t="s">
        <v>228</v>
      </c>
      <c r="B6" s="228" t="s">
        <v>4</v>
      </c>
      <c r="C6" s="228" t="s">
        <v>225</v>
      </c>
      <c r="D6" s="228" t="s">
        <v>116</v>
      </c>
      <c r="E6" s="228" t="s">
        <v>116</v>
      </c>
      <c r="F6" s="228" t="s">
        <v>116</v>
      </c>
      <c r="G6" s="228" t="s">
        <v>116</v>
      </c>
    </row>
    <row r="7" spans="1:14" ht="15.75" x14ac:dyDescent="0.25">
      <c r="A7" s="227" t="s">
        <v>229</v>
      </c>
      <c r="B7" s="229">
        <f>'Planung ER'!C2</f>
        <v>2022</v>
      </c>
      <c r="C7" s="229">
        <f>'Planung ER'!D2</f>
        <v>2023</v>
      </c>
      <c r="D7" s="229">
        <f>'Planung ER'!E2</f>
        <v>2024</v>
      </c>
      <c r="E7" s="229">
        <f>'Planung ER'!F2</f>
        <v>2025</v>
      </c>
      <c r="F7" s="229">
        <f>'Planung ER'!G2</f>
        <v>2026</v>
      </c>
      <c r="G7" s="229">
        <f>'Planung ER'!H2</f>
        <v>2027</v>
      </c>
    </row>
    <row r="8" spans="1:14" x14ac:dyDescent="0.2">
      <c r="A8" s="230"/>
      <c r="B8" s="231"/>
      <c r="C8" s="231"/>
      <c r="D8" s="231"/>
      <c r="E8" s="231"/>
      <c r="F8" s="231"/>
      <c r="G8" s="231"/>
    </row>
    <row r="9" spans="1:14" x14ac:dyDescent="0.2">
      <c r="A9" s="233" t="s">
        <v>241</v>
      </c>
      <c r="B9" s="153"/>
      <c r="C9" s="153"/>
      <c r="D9" s="153"/>
      <c r="E9" s="153"/>
      <c r="F9" s="153"/>
      <c r="G9" s="153"/>
    </row>
    <row r="10" spans="1:14" x14ac:dyDescent="0.2">
      <c r="A10" s="154" t="s">
        <v>230</v>
      </c>
      <c r="B10" s="234">
        <v>0</v>
      </c>
      <c r="C10" s="155">
        <f>B13</f>
        <v>0</v>
      </c>
      <c r="D10" s="155">
        <f t="shared" ref="D10:G10" si="0">C13</f>
        <v>0</v>
      </c>
      <c r="E10" s="155">
        <f t="shared" si="0"/>
        <v>0</v>
      </c>
      <c r="F10" s="155">
        <f t="shared" si="0"/>
        <v>0</v>
      </c>
      <c r="G10" s="155">
        <f t="shared" si="0"/>
        <v>0</v>
      </c>
    </row>
    <row r="11" spans="1:14" x14ac:dyDescent="0.2">
      <c r="A11" s="156" t="s">
        <v>231</v>
      </c>
      <c r="B11" s="235">
        <v>0</v>
      </c>
      <c r="C11" s="235">
        <v>0</v>
      </c>
      <c r="D11" s="235">
        <v>0</v>
      </c>
      <c r="E11" s="235">
        <v>0</v>
      </c>
      <c r="F11" s="235">
        <v>0</v>
      </c>
      <c r="G11" s="235">
        <v>0</v>
      </c>
    </row>
    <row r="12" spans="1:14" x14ac:dyDescent="0.2">
      <c r="A12" s="156" t="s">
        <v>232</v>
      </c>
      <c r="B12" s="169">
        <f>B10*B11</f>
        <v>0</v>
      </c>
      <c r="C12" s="169">
        <f t="shared" ref="C12:G12" si="1">C10*C11</f>
        <v>0</v>
      </c>
      <c r="D12" s="169">
        <f t="shared" si="1"/>
        <v>0</v>
      </c>
      <c r="E12" s="169">
        <f t="shared" si="1"/>
        <v>0</v>
      </c>
      <c r="F12" s="169">
        <f t="shared" si="1"/>
        <v>0</v>
      </c>
      <c r="G12" s="169">
        <f t="shared" si="1"/>
        <v>0</v>
      </c>
    </row>
    <row r="13" spans="1:14" x14ac:dyDescent="0.2">
      <c r="A13" s="156" t="s">
        <v>233</v>
      </c>
      <c r="B13" s="152">
        <f>B10-B12</f>
        <v>0</v>
      </c>
      <c r="C13" s="152">
        <f t="shared" ref="C13:G13" si="2">C10-C12</f>
        <v>0</v>
      </c>
      <c r="D13" s="152">
        <f t="shared" si="2"/>
        <v>0</v>
      </c>
      <c r="E13" s="152">
        <f t="shared" si="2"/>
        <v>0</v>
      </c>
      <c r="F13" s="152">
        <f t="shared" si="2"/>
        <v>0</v>
      </c>
      <c r="G13" s="152">
        <f t="shared" si="2"/>
        <v>0</v>
      </c>
    </row>
    <row r="14" spans="1:14" x14ac:dyDescent="0.2">
      <c r="A14" s="165"/>
      <c r="B14" s="165"/>
      <c r="C14" s="165"/>
      <c r="D14" s="165"/>
      <c r="E14" s="165"/>
      <c r="F14" s="165"/>
      <c r="G14" s="165"/>
    </row>
    <row r="15" spans="1:14" x14ac:dyDescent="0.2">
      <c r="A15" s="233" t="s">
        <v>241</v>
      </c>
      <c r="B15" s="153"/>
      <c r="C15" s="153"/>
      <c r="D15" s="153"/>
      <c r="E15" s="153"/>
      <c r="F15" s="153"/>
      <c r="G15" s="153"/>
    </row>
    <row r="16" spans="1:14" x14ac:dyDescent="0.2">
      <c r="A16" s="154" t="s">
        <v>230</v>
      </c>
      <c r="B16" s="234">
        <v>0</v>
      </c>
      <c r="C16" s="155">
        <f>B19</f>
        <v>0</v>
      </c>
      <c r="D16" s="155">
        <f t="shared" ref="D16:G16" si="3">C19</f>
        <v>0</v>
      </c>
      <c r="E16" s="155">
        <f t="shared" si="3"/>
        <v>0</v>
      </c>
      <c r="F16" s="155">
        <f t="shared" si="3"/>
        <v>0</v>
      </c>
      <c r="G16" s="155">
        <f t="shared" si="3"/>
        <v>0</v>
      </c>
    </row>
    <row r="17" spans="1:7" x14ac:dyDescent="0.2">
      <c r="A17" s="156" t="s">
        <v>231</v>
      </c>
      <c r="B17" s="235">
        <v>0</v>
      </c>
      <c r="C17" s="235">
        <v>0</v>
      </c>
      <c r="D17" s="235">
        <v>0</v>
      </c>
      <c r="E17" s="235">
        <v>0</v>
      </c>
      <c r="F17" s="235">
        <v>0</v>
      </c>
      <c r="G17" s="235">
        <v>0</v>
      </c>
    </row>
    <row r="18" spans="1:7" x14ac:dyDescent="0.2">
      <c r="A18" s="156" t="s">
        <v>232</v>
      </c>
      <c r="B18" s="169">
        <f>B16*B17</f>
        <v>0</v>
      </c>
      <c r="C18" s="169">
        <f t="shared" ref="C18:G18" si="4">C16*C17</f>
        <v>0</v>
      </c>
      <c r="D18" s="169">
        <f t="shared" si="4"/>
        <v>0</v>
      </c>
      <c r="E18" s="169">
        <f t="shared" si="4"/>
        <v>0</v>
      </c>
      <c r="F18" s="169">
        <f t="shared" si="4"/>
        <v>0</v>
      </c>
      <c r="G18" s="169">
        <f t="shared" si="4"/>
        <v>0</v>
      </c>
    </row>
    <row r="19" spans="1:7" x14ac:dyDescent="0.2">
      <c r="A19" s="156" t="s">
        <v>233</v>
      </c>
      <c r="B19" s="152">
        <f>B16-B18</f>
        <v>0</v>
      </c>
      <c r="C19" s="152">
        <f t="shared" ref="C19:G19" si="5">C16-C18</f>
        <v>0</v>
      </c>
      <c r="D19" s="152">
        <f t="shared" si="5"/>
        <v>0</v>
      </c>
      <c r="E19" s="152">
        <f t="shared" si="5"/>
        <v>0</v>
      </c>
      <c r="F19" s="152">
        <f t="shared" si="5"/>
        <v>0</v>
      </c>
      <c r="G19" s="152">
        <f t="shared" si="5"/>
        <v>0</v>
      </c>
    </row>
    <row r="20" spans="1:7" x14ac:dyDescent="0.2">
      <c r="A20" s="156"/>
      <c r="B20" s="152"/>
      <c r="C20" s="152"/>
      <c r="D20" s="152"/>
      <c r="E20" s="152"/>
      <c r="F20" s="152"/>
      <c r="G20" s="152"/>
    </row>
    <row r="21" spans="1:7" x14ac:dyDescent="0.2">
      <c r="A21" s="233" t="s">
        <v>241</v>
      </c>
      <c r="B21" s="153"/>
      <c r="C21" s="153"/>
      <c r="D21" s="153"/>
      <c r="E21" s="153"/>
      <c r="F21" s="153"/>
      <c r="G21" s="153"/>
    </row>
    <row r="22" spans="1:7" x14ac:dyDescent="0.2">
      <c r="A22" s="154" t="s">
        <v>230</v>
      </c>
      <c r="B22" s="234">
        <v>0</v>
      </c>
      <c r="C22" s="155">
        <f>B25</f>
        <v>0</v>
      </c>
      <c r="D22" s="155">
        <f t="shared" ref="D22:G22" si="6">C25</f>
        <v>0</v>
      </c>
      <c r="E22" s="155">
        <f t="shared" si="6"/>
        <v>0</v>
      </c>
      <c r="F22" s="155">
        <f t="shared" si="6"/>
        <v>0</v>
      </c>
      <c r="G22" s="155">
        <f t="shared" si="6"/>
        <v>0</v>
      </c>
    </row>
    <row r="23" spans="1:7" x14ac:dyDescent="0.2">
      <c r="A23" s="156" t="s">
        <v>231</v>
      </c>
      <c r="B23" s="235">
        <v>0</v>
      </c>
      <c r="C23" s="235">
        <v>0</v>
      </c>
      <c r="D23" s="235">
        <v>0</v>
      </c>
      <c r="E23" s="235">
        <v>0</v>
      </c>
      <c r="F23" s="235">
        <v>0</v>
      </c>
      <c r="G23" s="235">
        <v>0</v>
      </c>
    </row>
    <row r="24" spans="1:7" x14ac:dyDescent="0.2">
      <c r="A24" s="156" t="s">
        <v>232</v>
      </c>
      <c r="B24" s="169">
        <f>B22*B23</f>
        <v>0</v>
      </c>
      <c r="C24" s="169">
        <f t="shared" ref="C24:G24" si="7">C22*C23</f>
        <v>0</v>
      </c>
      <c r="D24" s="169">
        <f t="shared" si="7"/>
        <v>0</v>
      </c>
      <c r="E24" s="169">
        <f t="shared" si="7"/>
        <v>0</v>
      </c>
      <c r="F24" s="169">
        <f t="shared" si="7"/>
        <v>0</v>
      </c>
      <c r="G24" s="169">
        <f t="shared" si="7"/>
        <v>0</v>
      </c>
    </row>
    <row r="25" spans="1:7" x14ac:dyDescent="0.2">
      <c r="A25" s="156" t="s">
        <v>233</v>
      </c>
      <c r="B25" s="152">
        <f>B22-B24</f>
        <v>0</v>
      </c>
      <c r="C25" s="152">
        <f t="shared" ref="C25:G25" si="8">C22-C24</f>
        <v>0</v>
      </c>
      <c r="D25" s="152">
        <f t="shared" si="8"/>
        <v>0</v>
      </c>
      <c r="E25" s="152">
        <f t="shared" si="8"/>
        <v>0</v>
      </c>
      <c r="F25" s="152">
        <f t="shared" si="8"/>
        <v>0</v>
      </c>
      <c r="G25" s="152">
        <f t="shared" si="8"/>
        <v>0</v>
      </c>
    </row>
    <row r="26" spans="1:7" x14ac:dyDescent="0.2">
      <c r="A26" s="156"/>
      <c r="B26" s="152"/>
      <c r="C26" s="152"/>
      <c r="D26" s="152"/>
      <c r="E26" s="152"/>
      <c r="F26" s="152"/>
      <c r="G26" s="152"/>
    </row>
    <row r="27" spans="1:7" x14ac:dyDescent="0.2">
      <c r="A27" s="233" t="s">
        <v>241</v>
      </c>
      <c r="B27" s="153"/>
      <c r="C27" s="153"/>
      <c r="D27" s="153"/>
      <c r="E27" s="153"/>
      <c r="F27" s="153"/>
      <c r="G27" s="153"/>
    </row>
    <row r="28" spans="1:7" x14ac:dyDescent="0.2">
      <c r="A28" s="154" t="s">
        <v>230</v>
      </c>
      <c r="B28" s="234">
        <v>0</v>
      </c>
      <c r="C28" s="155">
        <f>B31</f>
        <v>0</v>
      </c>
      <c r="D28" s="155">
        <f t="shared" ref="D28:G28" si="9">C31</f>
        <v>0</v>
      </c>
      <c r="E28" s="155">
        <f t="shared" si="9"/>
        <v>0</v>
      </c>
      <c r="F28" s="155">
        <f t="shared" si="9"/>
        <v>0</v>
      </c>
      <c r="G28" s="155">
        <f t="shared" si="9"/>
        <v>0</v>
      </c>
    </row>
    <row r="29" spans="1:7" x14ac:dyDescent="0.2">
      <c r="A29" s="156" t="s">
        <v>231</v>
      </c>
      <c r="B29" s="235">
        <v>0</v>
      </c>
      <c r="C29" s="235">
        <v>0</v>
      </c>
      <c r="D29" s="235">
        <v>0</v>
      </c>
      <c r="E29" s="235">
        <v>0</v>
      </c>
      <c r="F29" s="235">
        <v>0</v>
      </c>
      <c r="G29" s="235">
        <v>0</v>
      </c>
    </row>
    <row r="30" spans="1:7" x14ac:dyDescent="0.2">
      <c r="A30" s="156" t="s">
        <v>232</v>
      </c>
      <c r="B30" s="169">
        <f>B28*B29</f>
        <v>0</v>
      </c>
      <c r="C30" s="169">
        <f t="shared" ref="C30:G30" si="10">C28*C29</f>
        <v>0</v>
      </c>
      <c r="D30" s="169">
        <f t="shared" si="10"/>
        <v>0</v>
      </c>
      <c r="E30" s="169">
        <f t="shared" si="10"/>
        <v>0</v>
      </c>
      <c r="F30" s="169">
        <f t="shared" si="10"/>
        <v>0</v>
      </c>
      <c r="G30" s="169">
        <f t="shared" si="10"/>
        <v>0</v>
      </c>
    </row>
    <row r="31" spans="1:7" x14ac:dyDescent="0.2">
      <c r="A31" s="156" t="s">
        <v>233</v>
      </c>
      <c r="B31" s="152">
        <f>B28-B30</f>
        <v>0</v>
      </c>
      <c r="C31" s="152">
        <f t="shared" ref="C31:G31" si="11">C28-C30</f>
        <v>0</v>
      </c>
      <c r="D31" s="152">
        <f t="shared" si="11"/>
        <v>0</v>
      </c>
      <c r="E31" s="152">
        <f t="shared" si="11"/>
        <v>0</v>
      </c>
      <c r="F31" s="152">
        <f t="shared" si="11"/>
        <v>0</v>
      </c>
      <c r="G31" s="152">
        <f t="shared" si="11"/>
        <v>0</v>
      </c>
    </row>
    <row r="32" spans="1:7" x14ac:dyDescent="0.2">
      <c r="A32" s="156"/>
      <c r="B32" s="152"/>
      <c r="C32" s="152"/>
      <c r="D32" s="152"/>
      <c r="E32" s="152"/>
      <c r="F32" s="152"/>
      <c r="G32" s="152"/>
    </row>
    <row r="33" spans="1:7" x14ac:dyDescent="0.2">
      <c r="A33" s="233" t="s">
        <v>241</v>
      </c>
      <c r="B33" s="153"/>
      <c r="C33" s="153"/>
      <c r="D33" s="153"/>
      <c r="E33" s="153"/>
      <c r="F33" s="153"/>
      <c r="G33" s="153"/>
    </row>
    <row r="34" spans="1:7" x14ac:dyDescent="0.2">
      <c r="A34" s="154" t="s">
        <v>230</v>
      </c>
      <c r="B34" s="234">
        <v>0</v>
      </c>
      <c r="C34" s="155">
        <f>B37</f>
        <v>0</v>
      </c>
      <c r="D34" s="155">
        <f t="shared" ref="D34:G34" si="12">C37</f>
        <v>0</v>
      </c>
      <c r="E34" s="155">
        <f t="shared" si="12"/>
        <v>0</v>
      </c>
      <c r="F34" s="155">
        <f t="shared" si="12"/>
        <v>0</v>
      </c>
      <c r="G34" s="155">
        <f t="shared" si="12"/>
        <v>0</v>
      </c>
    </row>
    <row r="35" spans="1:7" x14ac:dyDescent="0.2">
      <c r="A35" s="156" t="s">
        <v>231</v>
      </c>
      <c r="B35" s="235">
        <v>0</v>
      </c>
      <c r="C35" s="235">
        <v>0</v>
      </c>
      <c r="D35" s="235">
        <v>0</v>
      </c>
      <c r="E35" s="235">
        <v>0</v>
      </c>
      <c r="F35" s="235">
        <v>0</v>
      </c>
      <c r="G35" s="235">
        <v>0</v>
      </c>
    </row>
    <row r="36" spans="1:7" x14ac:dyDescent="0.2">
      <c r="A36" s="156" t="s">
        <v>232</v>
      </c>
      <c r="B36" s="169">
        <f>B34*B35</f>
        <v>0</v>
      </c>
      <c r="C36" s="169">
        <f t="shared" ref="C36:G36" si="13">C34*C35</f>
        <v>0</v>
      </c>
      <c r="D36" s="169">
        <f t="shared" si="13"/>
        <v>0</v>
      </c>
      <c r="E36" s="169">
        <f t="shared" si="13"/>
        <v>0</v>
      </c>
      <c r="F36" s="169">
        <f t="shared" si="13"/>
        <v>0</v>
      </c>
      <c r="G36" s="169">
        <f t="shared" si="13"/>
        <v>0</v>
      </c>
    </row>
    <row r="37" spans="1:7" x14ac:dyDescent="0.2">
      <c r="A37" s="156" t="s">
        <v>233</v>
      </c>
      <c r="B37" s="152">
        <f>B34-B36</f>
        <v>0</v>
      </c>
      <c r="C37" s="152">
        <f t="shared" ref="C37:G37" si="14">C34-C36</f>
        <v>0</v>
      </c>
      <c r="D37" s="152">
        <f t="shared" si="14"/>
        <v>0</v>
      </c>
      <c r="E37" s="152">
        <f t="shared" si="14"/>
        <v>0</v>
      </c>
      <c r="F37" s="152">
        <f t="shared" si="14"/>
        <v>0</v>
      </c>
      <c r="G37" s="152">
        <f t="shared" si="14"/>
        <v>0</v>
      </c>
    </row>
    <row r="38" spans="1:7" x14ac:dyDescent="0.2">
      <c r="A38" s="156"/>
      <c r="B38" s="152"/>
      <c r="C38" s="152"/>
      <c r="D38" s="152"/>
      <c r="E38" s="152"/>
      <c r="F38" s="152"/>
      <c r="G38" s="152"/>
    </row>
    <row r="39" spans="1:7" x14ac:dyDescent="0.2">
      <c r="A39" s="233" t="s">
        <v>241</v>
      </c>
      <c r="B39" s="153"/>
      <c r="C39" s="153"/>
      <c r="D39" s="153"/>
      <c r="E39" s="153"/>
      <c r="F39" s="153"/>
      <c r="G39" s="153"/>
    </row>
    <row r="40" spans="1:7" x14ac:dyDescent="0.2">
      <c r="A40" s="154" t="s">
        <v>230</v>
      </c>
      <c r="B40" s="234">
        <v>0</v>
      </c>
      <c r="C40" s="155">
        <f>B43</f>
        <v>0</v>
      </c>
      <c r="D40" s="155">
        <f t="shared" ref="D40:G40" si="15">C43</f>
        <v>0</v>
      </c>
      <c r="E40" s="155">
        <f t="shared" si="15"/>
        <v>0</v>
      </c>
      <c r="F40" s="155">
        <f t="shared" si="15"/>
        <v>0</v>
      </c>
      <c r="G40" s="155">
        <f t="shared" si="15"/>
        <v>0</v>
      </c>
    </row>
    <row r="41" spans="1:7" x14ac:dyDescent="0.2">
      <c r="A41" s="156" t="s">
        <v>231</v>
      </c>
      <c r="B41" s="235">
        <v>0</v>
      </c>
      <c r="C41" s="235">
        <v>0</v>
      </c>
      <c r="D41" s="235">
        <v>0</v>
      </c>
      <c r="E41" s="235">
        <v>0</v>
      </c>
      <c r="F41" s="235">
        <v>0</v>
      </c>
      <c r="G41" s="235">
        <v>0</v>
      </c>
    </row>
    <row r="42" spans="1:7" x14ac:dyDescent="0.2">
      <c r="A42" s="156" t="s">
        <v>232</v>
      </c>
      <c r="B42" s="169">
        <f>B40*B41</f>
        <v>0</v>
      </c>
      <c r="C42" s="169">
        <f t="shared" ref="C42:G42" si="16">C40*C41</f>
        <v>0</v>
      </c>
      <c r="D42" s="169">
        <f t="shared" si="16"/>
        <v>0</v>
      </c>
      <c r="E42" s="169">
        <f t="shared" si="16"/>
        <v>0</v>
      </c>
      <c r="F42" s="169">
        <f t="shared" si="16"/>
        <v>0</v>
      </c>
      <c r="G42" s="169">
        <f t="shared" si="16"/>
        <v>0</v>
      </c>
    </row>
    <row r="43" spans="1:7" x14ac:dyDescent="0.2">
      <c r="A43" s="156" t="s">
        <v>233</v>
      </c>
      <c r="B43" s="152">
        <f>B40-B42</f>
        <v>0</v>
      </c>
      <c r="C43" s="152">
        <f t="shared" ref="C43:G43" si="17">C40-C42</f>
        <v>0</v>
      </c>
      <c r="D43" s="152">
        <f t="shared" si="17"/>
        <v>0</v>
      </c>
      <c r="E43" s="152">
        <f t="shared" si="17"/>
        <v>0</v>
      </c>
      <c r="F43" s="152">
        <f t="shared" si="17"/>
        <v>0</v>
      </c>
      <c r="G43" s="152">
        <f t="shared" si="17"/>
        <v>0</v>
      </c>
    </row>
    <row r="44" spans="1:7" x14ac:dyDescent="0.2">
      <c r="A44" s="156"/>
      <c r="B44" s="152"/>
      <c r="C44" s="152"/>
      <c r="D44" s="152"/>
      <c r="E44" s="152"/>
      <c r="F44" s="152"/>
      <c r="G44" s="152"/>
    </row>
    <row r="45" spans="1:7" x14ac:dyDescent="0.2">
      <c r="A45" s="233" t="s">
        <v>241</v>
      </c>
      <c r="B45" s="153"/>
      <c r="C45" s="153"/>
      <c r="D45" s="153"/>
      <c r="E45" s="153"/>
      <c r="F45" s="153"/>
      <c r="G45" s="153"/>
    </row>
    <row r="46" spans="1:7" x14ac:dyDescent="0.2">
      <c r="A46" s="154" t="s">
        <v>230</v>
      </c>
      <c r="B46" s="234">
        <v>0</v>
      </c>
      <c r="C46" s="155">
        <f>B49</f>
        <v>0</v>
      </c>
      <c r="D46" s="155">
        <f t="shared" ref="D46:G46" si="18">C49</f>
        <v>0</v>
      </c>
      <c r="E46" s="155">
        <f t="shared" si="18"/>
        <v>0</v>
      </c>
      <c r="F46" s="155">
        <f t="shared" si="18"/>
        <v>0</v>
      </c>
      <c r="G46" s="155">
        <f t="shared" si="18"/>
        <v>0</v>
      </c>
    </row>
    <row r="47" spans="1:7" x14ac:dyDescent="0.2">
      <c r="A47" s="156" t="s">
        <v>231</v>
      </c>
      <c r="B47" s="235">
        <v>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</row>
    <row r="48" spans="1:7" x14ac:dyDescent="0.2">
      <c r="A48" s="156" t="s">
        <v>232</v>
      </c>
      <c r="B48" s="169">
        <f>B46*B47</f>
        <v>0</v>
      </c>
      <c r="C48" s="169">
        <f t="shared" ref="C48:G48" si="19">C46*C47</f>
        <v>0</v>
      </c>
      <c r="D48" s="169">
        <f t="shared" si="19"/>
        <v>0</v>
      </c>
      <c r="E48" s="169">
        <f t="shared" si="19"/>
        <v>0</v>
      </c>
      <c r="F48" s="169">
        <f t="shared" si="19"/>
        <v>0</v>
      </c>
      <c r="G48" s="169">
        <f t="shared" si="19"/>
        <v>0</v>
      </c>
    </row>
    <row r="49" spans="1:7" x14ac:dyDescent="0.2">
      <c r="A49" s="156" t="s">
        <v>233</v>
      </c>
      <c r="B49" s="152">
        <f>B46-B48</f>
        <v>0</v>
      </c>
      <c r="C49" s="152">
        <f t="shared" ref="C49:G49" si="20">C46-C48</f>
        <v>0</v>
      </c>
      <c r="D49" s="152">
        <f t="shared" si="20"/>
        <v>0</v>
      </c>
      <c r="E49" s="152">
        <f t="shared" si="20"/>
        <v>0</v>
      </c>
      <c r="F49" s="152">
        <f t="shared" si="20"/>
        <v>0</v>
      </c>
      <c r="G49" s="152">
        <f t="shared" si="20"/>
        <v>0</v>
      </c>
    </row>
    <row r="50" spans="1:7" x14ac:dyDescent="0.2">
      <c r="A50" s="156"/>
      <c r="B50" s="152"/>
      <c r="C50" s="152"/>
      <c r="D50" s="152"/>
      <c r="E50" s="152"/>
      <c r="F50" s="152"/>
      <c r="G50" s="152"/>
    </row>
    <row r="51" spans="1:7" x14ac:dyDescent="0.2">
      <c r="A51" s="233" t="s">
        <v>241</v>
      </c>
      <c r="B51" s="153"/>
      <c r="C51" s="153"/>
      <c r="D51" s="153"/>
      <c r="E51" s="153"/>
      <c r="F51" s="153"/>
      <c r="G51" s="153"/>
    </row>
    <row r="52" spans="1:7" x14ac:dyDescent="0.2">
      <c r="A52" s="154" t="s">
        <v>230</v>
      </c>
      <c r="B52" s="234">
        <v>0</v>
      </c>
      <c r="C52" s="155">
        <f>B55</f>
        <v>0</v>
      </c>
      <c r="D52" s="155">
        <f t="shared" ref="D52:G52" si="21">C55</f>
        <v>0</v>
      </c>
      <c r="E52" s="155">
        <f t="shared" si="21"/>
        <v>0</v>
      </c>
      <c r="F52" s="155">
        <f t="shared" si="21"/>
        <v>0</v>
      </c>
      <c r="G52" s="155">
        <f t="shared" si="21"/>
        <v>0</v>
      </c>
    </row>
    <row r="53" spans="1:7" x14ac:dyDescent="0.2">
      <c r="A53" s="156" t="s">
        <v>231</v>
      </c>
      <c r="B53" s="235">
        <v>0</v>
      </c>
      <c r="C53" s="235">
        <v>0.1</v>
      </c>
      <c r="D53" s="235">
        <v>0</v>
      </c>
      <c r="E53" s="235">
        <v>0</v>
      </c>
      <c r="F53" s="235">
        <v>0</v>
      </c>
      <c r="G53" s="235">
        <v>0</v>
      </c>
    </row>
    <row r="54" spans="1:7" x14ac:dyDescent="0.2">
      <c r="A54" s="156" t="s">
        <v>232</v>
      </c>
      <c r="B54" s="169">
        <f>B52*B53</f>
        <v>0</v>
      </c>
      <c r="C54" s="169">
        <f t="shared" ref="C54:G54" si="22">C52*C53</f>
        <v>0</v>
      </c>
      <c r="D54" s="169">
        <f t="shared" si="22"/>
        <v>0</v>
      </c>
      <c r="E54" s="169">
        <f t="shared" si="22"/>
        <v>0</v>
      </c>
      <c r="F54" s="169">
        <f t="shared" si="22"/>
        <v>0</v>
      </c>
      <c r="G54" s="169">
        <f t="shared" si="22"/>
        <v>0</v>
      </c>
    </row>
    <row r="55" spans="1:7" x14ac:dyDescent="0.2">
      <c r="A55" s="156" t="s">
        <v>233</v>
      </c>
      <c r="B55" s="152">
        <f>B52-B54</f>
        <v>0</v>
      </c>
      <c r="C55" s="152">
        <f t="shared" ref="C55:G55" si="23">C52-C54</f>
        <v>0</v>
      </c>
      <c r="D55" s="152">
        <f t="shared" si="23"/>
        <v>0</v>
      </c>
      <c r="E55" s="152">
        <f t="shared" si="23"/>
        <v>0</v>
      </c>
      <c r="F55" s="152">
        <f t="shared" si="23"/>
        <v>0</v>
      </c>
      <c r="G55" s="152">
        <f t="shared" si="23"/>
        <v>0</v>
      </c>
    </row>
    <row r="56" spans="1:7" x14ac:dyDescent="0.2">
      <c r="A56" s="156"/>
      <c r="B56" s="152"/>
      <c r="C56" s="152"/>
      <c r="D56" s="152"/>
      <c r="E56" s="152"/>
      <c r="F56" s="152"/>
      <c r="G56" s="152"/>
    </row>
    <row r="57" spans="1:7" x14ac:dyDescent="0.2">
      <c r="A57" s="236" t="s">
        <v>234</v>
      </c>
      <c r="B57" s="153"/>
      <c r="C57" s="153"/>
      <c r="D57" s="153"/>
      <c r="E57" s="153"/>
      <c r="F57" s="153"/>
      <c r="G57" s="153"/>
    </row>
    <row r="58" spans="1:7" x14ac:dyDescent="0.2">
      <c r="A58" s="154" t="s">
        <v>230</v>
      </c>
      <c r="B58" s="169">
        <f>B10+B16+B22+B28+B34+B40+B46+B52</f>
        <v>0</v>
      </c>
      <c r="C58" s="160">
        <f t="shared" ref="C58:G58" si="24">C10+C16+C22+C28+C34+C40+C46+C52</f>
        <v>0</v>
      </c>
      <c r="D58" s="160">
        <f t="shared" si="24"/>
        <v>0</v>
      </c>
      <c r="E58" s="160">
        <f t="shared" si="24"/>
        <v>0</v>
      </c>
      <c r="F58" s="160">
        <f t="shared" si="24"/>
        <v>0</v>
      </c>
      <c r="G58" s="160">
        <f t="shared" si="24"/>
        <v>0</v>
      </c>
    </row>
    <row r="59" spans="1:7" x14ac:dyDescent="0.2">
      <c r="A59" s="161" t="s">
        <v>247</v>
      </c>
      <c r="B59" s="170">
        <f>B12+B18+B24+B30+B36+B42+B48+B54</f>
        <v>0</v>
      </c>
      <c r="C59" s="170">
        <f t="shared" ref="C59:G59" si="25">C12+C18+C24+C30+C36+C42+C48+C54</f>
        <v>0</v>
      </c>
      <c r="D59" s="170">
        <f t="shared" si="25"/>
        <v>0</v>
      </c>
      <c r="E59" s="170">
        <f t="shared" si="25"/>
        <v>0</v>
      </c>
      <c r="F59" s="170">
        <f t="shared" si="25"/>
        <v>0</v>
      </c>
      <c r="G59" s="170">
        <f t="shared" si="25"/>
        <v>0</v>
      </c>
    </row>
    <row r="60" spans="1:7" x14ac:dyDescent="0.2">
      <c r="A60" s="156" t="s">
        <v>233</v>
      </c>
      <c r="B60" s="152">
        <f>B19+B25+B31+B37+B43+B49+B55+B13</f>
        <v>0</v>
      </c>
      <c r="C60" s="152">
        <f>C58+C59</f>
        <v>0</v>
      </c>
      <c r="D60" s="152">
        <f>D58+D59</f>
        <v>0</v>
      </c>
      <c r="E60" s="152">
        <f>E58+E59</f>
        <v>0</v>
      </c>
      <c r="F60" s="152">
        <f>F58+F59</f>
        <v>0</v>
      </c>
      <c r="G60" s="152">
        <f>G58+G59</f>
        <v>0</v>
      </c>
    </row>
    <row r="61" spans="1:7" x14ac:dyDescent="0.2">
      <c r="A61" s="156"/>
      <c r="B61" s="152"/>
      <c r="C61" s="152"/>
      <c r="D61" s="152"/>
      <c r="E61" s="152"/>
      <c r="F61" s="152"/>
      <c r="G61" s="152"/>
    </row>
    <row r="62" spans="1:7" x14ac:dyDescent="0.2">
      <c r="A62" s="156"/>
      <c r="B62" s="152"/>
      <c r="C62" s="152"/>
      <c r="D62" s="152"/>
      <c r="E62" s="152"/>
      <c r="F62" s="152"/>
      <c r="G62" s="152"/>
    </row>
    <row r="63" spans="1:7" x14ac:dyDescent="0.2">
      <c r="A63" s="156"/>
      <c r="B63" s="152"/>
      <c r="C63" s="152"/>
      <c r="D63" s="152"/>
      <c r="E63" s="152"/>
      <c r="F63" s="152"/>
      <c r="G63" s="152"/>
    </row>
    <row r="64" spans="1:7" x14ac:dyDescent="0.2">
      <c r="A64" s="156"/>
      <c r="B64" s="152"/>
      <c r="C64" s="152"/>
      <c r="D64" s="152"/>
      <c r="E64" s="152"/>
      <c r="F64" s="152"/>
      <c r="G64" s="152"/>
    </row>
    <row r="65" spans="1:7" x14ac:dyDescent="0.2">
      <c r="A65" s="165"/>
      <c r="B65" s="165"/>
      <c r="C65" s="165"/>
      <c r="D65" s="165"/>
      <c r="E65" s="165"/>
      <c r="F65" s="165"/>
      <c r="G65" s="165"/>
    </row>
    <row r="66" spans="1:7" s="31" customFormat="1" ht="15.75" x14ac:dyDescent="0.25">
      <c r="A66" s="227" t="s">
        <v>235</v>
      </c>
      <c r="B66" s="228" t="s">
        <v>4</v>
      </c>
      <c r="C66" s="228" t="s">
        <v>225</v>
      </c>
      <c r="D66" s="228" t="s">
        <v>116</v>
      </c>
      <c r="E66" s="228" t="s">
        <v>116</v>
      </c>
      <c r="F66" s="228" t="s">
        <v>116</v>
      </c>
      <c r="G66" s="228" t="s">
        <v>116</v>
      </c>
    </row>
    <row r="67" spans="1:7" s="31" customFormat="1" ht="15.75" x14ac:dyDescent="0.25">
      <c r="A67" s="227" t="s">
        <v>269</v>
      </c>
      <c r="B67" s="229">
        <f>'Planung ER'!C2</f>
        <v>2022</v>
      </c>
      <c r="C67" s="229">
        <f>'Planung ER'!D2</f>
        <v>2023</v>
      </c>
      <c r="D67" s="229">
        <f>'Planung ER'!E2</f>
        <v>2024</v>
      </c>
      <c r="E67" s="229">
        <f>'Planung ER'!F2</f>
        <v>2025</v>
      </c>
      <c r="F67" s="229">
        <f>A!G4</f>
        <v>2026</v>
      </c>
      <c r="G67" s="229">
        <f>'Planung ER'!H2</f>
        <v>2027</v>
      </c>
    </row>
    <row r="68" spans="1:7" s="31" customFormat="1" ht="15.75" x14ac:dyDescent="0.25">
      <c r="A68" s="227" t="s">
        <v>270</v>
      </c>
      <c r="B68" s="165"/>
      <c r="C68" s="165"/>
      <c r="D68" s="165"/>
      <c r="E68" s="165"/>
      <c r="F68" s="165"/>
      <c r="G68" s="165"/>
    </row>
    <row r="69" spans="1:7" x14ac:dyDescent="0.2">
      <c r="A69" s="151"/>
      <c r="B69" s="152"/>
      <c r="C69" s="152"/>
      <c r="D69" s="152"/>
      <c r="E69" s="152"/>
      <c r="F69" s="152"/>
      <c r="G69" s="152"/>
    </row>
    <row r="70" spans="1:7" x14ac:dyDescent="0.2">
      <c r="A70" s="233" t="s">
        <v>244</v>
      </c>
      <c r="B70" s="153"/>
      <c r="C70" s="153"/>
      <c r="D70" s="153"/>
      <c r="E70" s="153"/>
      <c r="F70" s="153"/>
      <c r="G70" s="153"/>
    </row>
    <row r="71" spans="1:7" x14ac:dyDescent="0.2">
      <c r="A71" s="154" t="s">
        <v>271</v>
      </c>
      <c r="B71" s="234">
        <v>0</v>
      </c>
      <c r="C71" s="155">
        <f>B74</f>
        <v>0</v>
      </c>
      <c r="D71" s="155">
        <f t="shared" ref="D71:G71" si="26">C74</f>
        <v>0</v>
      </c>
      <c r="E71" s="155">
        <f t="shared" si="26"/>
        <v>0</v>
      </c>
      <c r="F71" s="155">
        <f t="shared" si="26"/>
        <v>0</v>
      </c>
      <c r="G71" s="155">
        <f t="shared" si="26"/>
        <v>0</v>
      </c>
    </row>
    <row r="72" spans="1:7" x14ac:dyDescent="0.2">
      <c r="A72" s="156" t="s">
        <v>231</v>
      </c>
      <c r="B72" s="235">
        <v>0</v>
      </c>
      <c r="C72" s="235">
        <v>0</v>
      </c>
      <c r="D72" s="235">
        <v>0</v>
      </c>
      <c r="E72" s="235">
        <v>0.01</v>
      </c>
      <c r="F72" s="235">
        <v>0</v>
      </c>
      <c r="G72" s="235">
        <v>0</v>
      </c>
    </row>
    <row r="73" spans="1:7" x14ac:dyDescent="0.2">
      <c r="A73" s="156" t="s">
        <v>236</v>
      </c>
      <c r="B73" s="169">
        <f>(B71*B72)</f>
        <v>0</v>
      </c>
      <c r="C73" s="169">
        <f>(C71*C72)</f>
        <v>0</v>
      </c>
      <c r="D73" s="169">
        <f t="shared" ref="D73:G73" si="27">(D71*D72)</f>
        <v>0</v>
      </c>
      <c r="E73" s="169">
        <f t="shared" si="27"/>
        <v>0</v>
      </c>
      <c r="F73" s="169">
        <f t="shared" si="27"/>
        <v>0</v>
      </c>
      <c r="G73" s="169">
        <f t="shared" si="27"/>
        <v>0</v>
      </c>
    </row>
    <row r="74" spans="1:7" x14ac:dyDescent="0.2">
      <c r="A74" s="156" t="s">
        <v>277</v>
      </c>
      <c r="B74" s="152">
        <f>B71-B73</f>
        <v>0</v>
      </c>
      <c r="C74" s="152">
        <f t="shared" ref="C74:G74" si="28">C71-C73</f>
        <v>0</v>
      </c>
      <c r="D74" s="152">
        <f t="shared" si="28"/>
        <v>0</v>
      </c>
      <c r="E74" s="152">
        <f t="shared" si="28"/>
        <v>0</v>
      </c>
      <c r="F74" s="152">
        <f t="shared" si="28"/>
        <v>0</v>
      </c>
      <c r="G74" s="152">
        <f t="shared" si="28"/>
        <v>0</v>
      </c>
    </row>
    <row r="75" spans="1:7" x14ac:dyDescent="0.2">
      <c r="A75" s="156" t="s">
        <v>237</v>
      </c>
      <c r="B75" s="171">
        <f>B73</f>
        <v>0</v>
      </c>
      <c r="C75" s="152">
        <f>B75+C73</f>
        <v>0</v>
      </c>
      <c r="D75" s="152">
        <f t="shared" ref="D75:G75" si="29">C75+D73</f>
        <v>0</v>
      </c>
      <c r="E75" s="152">
        <f t="shared" si="29"/>
        <v>0</v>
      </c>
      <c r="F75" s="152">
        <f t="shared" si="29"/>
        <v>0</v>
      </c>
      <c r="G75" s="152">
        <f t="shared" si="29"/>
        <v>0</v>
      </c>
    </row>
    <row r="77" spans="1:7" x14ac:dyDescent="0.2">
      <c r="A77" s="233" t="s">
        <v>245</v>
      </c>
      <c r="B77" s="153"/>
      <c r="C77" s="153"/>
      <c r="D77" s="153"/>
      <c r="E77" s="153"/>
      <c r="F77" s="153"/>
      <c r="G77" s="153"/>
    </row>
    <row r="78" spans="1:7" x14ac:dyDescent="0.2">
      <c r="A78" s="154" t="s">
        <v>271</v>
      </c>
      <c r="B78" s="234">
        <v>0</v>
      </c>
      <c r="C78" s="155">
        <f>B81</f>
        <v>0</v>
      </c>
      <c r="D78" s="155">
        <f t="shared" ref="D78" si="30">C81</f>
        <v>0</v>
      </c>
      <c r="E78" s="155">
        <f t="shared" ref="E78" si="31">D81</f>
        <v>0</v>
      </c>
      <c r="F78" s="155">
        <f t="shared" ref="F78" si="32">E81</f>
        <v>0</v>
      </c>
      <c r="G78" s="155">
        <f t="shared" ref="G78" si="33">F81</f>
        <v>0</v>
      </c>
    </row>
    <row r="79" spans="1:7" x14ac:dyDescent="0.2">
      <c r="A79" s="156" t="s">
        <v>231</v>
      </c>
      <c r="B79" s="235">
        <v>0</v>
      </c>
      <c r="C79" s="235">
        <v>0</v>
      </c>
      <c r="D79" s="235">
        <v>0</v>
      </c>
      <c r="E79" s="235">
        <v>0</v>
      </c>
      <c r="F79" s="235">
        <v>0</v>
      </c>
      <c r="G79" s="235">
        <v>0</v>
      </c>
    </row>
    <row r="80" spans="1:7" x14ac:dyDescent="0.2">
      <c r="A80" s="156" t="s">
        <v>236</v>
      </c>
      <c r="B80" s="169">
        <f>(B78*B79)</f>
        <v>0</v>
      </c>
      <c r="C80" s="169">
        <f t="shared" ref="C80:G80" si="34">(C78*C79)</f>
        <v>0</v>
      </c>
      <c r="D80" s="169">
        <f t="shared" si="34"/>
        <v>0</v>
      </c>
      <c r="E80" s="169">
        <f t="shared" si="34"/>
        <v>0</v>
      </c>
      <c r="F80" s="169">
        <f t="shared" si="34"/>
        <v>0</v>
      </c>
      <c r="G80" s="169">
        <f t="shared" si="34"/>
        <v>0</v>
      </c>
    </row>
    <row r="81" spans="1:7" x14ac:dyDescent="0.2">
      <c r="A81" s="156" t="s">
        <v>277</v>
      </c>
      <c r="B81" s="152">
        <f>B78-B80</f>
        <v>0</v>
      </c>
      <c r="C81" s="152">
        <f t="shared" ref="C81:G81" si="35">C78-C80</f>
        <v>0</v>
      </c>
      <c r="D81" s="152">
        <f t="shared" si="35"/>
        <v>0</v>
      </c>
      <c r="E81" s="152">
        <f t="shared" si="35"/>
        <v>0</v>
      </c>
      <c r="F81" s="152">
        <f t="shared" si="35"/>
        <v>0</v>
      </c>
      <c r="G81" s="152">
        <f t="shared" si="35"/>
        <v>0</v>
      </c>
    </row>
    <row r="82" spans="1:7" x14ac:dyDescent="0.2">
      <c r="A82" s="156" t="s">
        <v>237</v>
      </c>
      <c r="B82" s="171">
        <f>B80</f>
        <v>0</v>
      </c>
      <c r="C82" s="152">
        <f>B82+C80</f>
        <v>0</v>
      </c>
      <c r="D82" s="152">
        <f t="shared" ref="D82" si="36">C82+D80</f>
        <v>0</v>
      </c>
      <c r="E82" s="152">
        <f t="shared" ref="E82" si="37">D82+E80</f>
        <v>0</v>
      </c>
      <c r="F82" s="152">
        <f t="shared" ref="F82" si="38">E82+F80</f>
        <v>0</v>
      </c>
      <c r="G82" s="152">
        <f t="shared" ref="G82" si="39">F82+G80</f>
        <v>0</v>
      </c>
    </row>
    <row r="84" spans="1:7" x14ac:dyDescent="0.2">
      <c r="A84" s="236" t="s">
        <v>246</v>
      </c>
      <c r="B84" s="153"/>
      <c r="C84" s="153"/>
      <c r="D84" s="153"/>
      <c r="E84" s="153"/>
      <c r="F84" s="153"/>
      <c r="G84" s="153"/>
    </row>
    <row r="85" spans="1:7" x14ac:dyDescent="0.2">
      <c r="A85" s="154" t="s">
        <v>279</v>
      </c>
      <c r="B85" s="169">
        <f>B71+B78</f>
        <v>0</v>
      </c>
      <c r="C85" s="160">
        <f>C78+C71</f>
        <v>0</v>
      </c>
      <c r="D85" s="160">
        <f t="shared" ref="D85:G85" si="40">D78+D71</f>
        <v>0</v>
      </c>
      <c r="E85" s="160">
        <f t="shared" si="40"/>
        <v>0</v>
      </c>
      <c r="F85" s="160">
        <f t="shared" si="40"/>
        <v>0</v>
      </c>
      <c r="G85" s="160">
        <f t="shared" si="40"/>
        <v>0</v>
      </c>
    </row>
    <row r="86" spans="1:7" x14ac:dyDescent="0.2">
      <c r="A86" s="161" t="s">
        <v>278</v>
      </c>
      <c r="B86" s="170">
        <f>B73+B80</f>
        <v>0</v>
      </c>
      <c r="C86" s="170">
        <f t="shared" ref="C86:G86" si="41">C73+C80</f>
        <v>0</v>
      </c>
      <c r="D86" s="170">
        <f t="shared" si="41"/>
        <v>0</v>
      </c>
      <c r="E86" s="170">
        <f t="shared" si="41"/>
        <v>0</v>
      </c>
      <c r="F86" s="170">
        <f t="shared" si="41"/>
        <v>0</v>
      </c>
      <c r="G86" s="170">
        <f t="shared" si="41"/>
        <v>0</v>
      </c>
    </row>
    <row r="87" spans="1:7" x14ac:dyDescent="0.2">
      <c r="A87" s="156" t="s">
        <v>277</v>
      </c>
      <c r="B87" s="152">
        <f>B85-B86</f>
        <v>0</v>
      </c>
      <c r="C87" s="152">
        <f>C85-C86</f>
        <v>0</v>
      </c>
      <c r="D87" s="152">
        <f t="shared" ref="D87:G87" si="42">D85-D86</f>
        <v>0</v>
      </c>
      <c r="E87" s="152">
        <f t="shared" si="42"/>
        <v>0</v>
      </c>
      <c r="F87" s="152">
        <f t="shared" si="42"/>
        <v>0</v>
      </c>
      <c r="G87" s="152">
        <f t="shared" si="42"/>
        <v>0</v>
      </c>
    </row>
    <row r="90" spans="1:7" x14ac:dyDescent="0.2">
      <c r="A90" s="237"/>
    </row>
  </sheetData>
  <mergeCells count="1">
    <mergeCell ref="D1:G1"/>
  </mergeCells>
  <hyperlinks>
    <hyperlink ref="J4" r:id="rId1" xr:uid="{C12F9A92-8BC2-4B50-932A-67A83F7927CC}"/>
  </hyperlinks>
  <pageMargins left="0.7" right="0.7" top="0.78740157499999996" bottom="0.78740157499999996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661CA-90C0-440E-980E-B5D39ACC5505}">
  <dimension ref="A1:G40"/>
  <sheetViews>
    <sheetView topLeftCell="A10" workbookViewId="0">
      <selection activeCell="C28" sqref="C28"/>
    </sheetView>
  </sheetViews>
  <sheetFormatPr baseColWidth="10" defaultRowHeight="13.5" x14ac:dyDescent="0.2"/>
  <cols>
    <col min="1" max="1" width="25.125" customWidth="1"/>
  </cols>
  <sheetData>
    <row r="1" spans="1:7" s="164" customFormat="1" ht="25.5" x14ac:dyDescent="0.35">
      <c r="A1" s="252" t="s">
        <v>227</v>
      </c>
      <c r="B1" s="252"/>
      <c r="C1" s="252"/>
      <c r="D1" s="252"/>
      <c r="E1" s="238"/>
      <c r="F1" s="238"/>
      <c r="G1" s="238"/>
    </row>
    <row r="2" spans="1:7" s="31" customFormat="1" x14ac:dyDescent="0.2"/>
    <row r="3" spans="1:7" s="31" customFormat="1" x14ac:dyDescent="0.2">
      <c r="A3" s="188" t="s">
        <v>242</v>
      </c>
      <c r="B3" s="188"/>
      <c r="C3" s="188"/>
      <c r="D3" s="80"/>
    </row>
    <row r="4" spans="1:7" s="31" customFormat="1" x14ac:dyDescent="0.2"/>
    <row r="5" spans="1:7" s="31" customFormat="1" x14ac:dyDescent="0.2">
      <c r="B5" s="163" t="s">
        <v>4</v>
      </c>
      <c r="C5" s="163" t="s">
        <v>225</v>
      </c>
      <c r="D5" s="163" t="s">
        <v>116</v>
      </c>
      <c r="E5" s="163" t="s">
        <v>116</v>
      </c>
      <c r="F5" s="163" t="s">
        <v>116</v>
      </c>
      <c r="G5" s="163" t="s">
        <v>116</v>
      </c>
    </row>
    <row r="6" spans="1:7" x14ac:dyDescent="0.2">
      <c r="A6" s="151"/>
      <c r="B6" s="172">
        <f>'Planung ER'!C2</f>
        <v>2022</v>
      </c>
      <c r="C6" s="172">
        <f>'Planung ER'!D2</f>
        <v>2023</v>
      </c>
      <c r="D6" s="172">
        <f>A!E4</f>
        <v>2024</v>
      </c>
      <c r="E6" s="172">
        <f>'Planung ER'!F2</f>
        <v>2025</v>
      </c>
      <c r="F6" s="172">
        <f>'Planung ER'!G2</f>
        <v>2026</v>
      </c>
      <c r="G6" s="172">
        <f>'Planung ER'!H2</f>
        <v>2027</v>
      </c>
    </row>
    <row r="7" spans="1:7" x14ac:dyDescent="0.2">
      <c r="A7" s="151"/>
      <c r="B7" s="152"/>
      <c r="C7" s="152"/>
      <c r="D7" s="152"/>
      <c r="E7" s="152"/>
      <c r="F7" s="152"/>
      <c r="G7" s="152"/>
    </row>
    <row r="8" spans="1:7" x14ac:dyDescent="0.2">
      <c r="A8" s="239" t="s">
        <v>226</v>
      </c>
      <c r="B8" s="153"/>
      <c r="C8" s="153"/>
      <c r="D8" s="153"/>
      <c r="E8" s="153"/>
      <c r="F8" s="153"/>
      <c r="G8" s="153"/>
    </row>
    <row r="9" spans="1:7" x14ac:dyDescent="0.2">
      <c r="A9" s="154" t="s">
        <v>217</v>
      </c>
      <c r="B9" s="240">
        <v>0</v>
      </c>
      <c r="C9" s="155">
        <f>B12</f>
        <v>0</v>
      </c>
      <c r="D9" s="155">
        <f t="shared" ref="D9:G9" si="0">C12</f>
        <v>0</v>
      </c>
      <c r="E9" s="155">
        <f t="shared" si="0"/>
        <v>0</v>
      </c>
      <c r="F9" s="155">
        <f t="shared" si="0"/>
        <v>0</v>
      </c>
      <c r="G9" s="155">
        <f t="shared" si="0"/>
        <v>0</v>
      </c>
    </row>
    <row r="10" spans="1:7" x14ac:dyDescent="0.2">
      <c r="A10" s="156" t="s">
        <v>218</v>
      </c>
      <c r="B10" s="235">
        <v>0</v>
      </c>
      <c r="C10" s="235">
        <v>0</v>
      </c>
      <c r="D10" s="235">
        <v>0</v>
      </c>
      <c r="E10" s="235">
        <v>0</v>
      </c>
      <c r="F10" s="235">
        <v>0</v>
      </c>
      <c r="G10" s="235">
        <v>0</v>
      </c>
    </row>
    <row r="11" spans="1:7" x14ac:dyDescent="0.2">
      <c r="A11" s="156" t="s">
        <v>219</v>
      </c>
      <c r="B11" s="241">
        <v>0</v>
      </c>
      <c r="C11" s="241">
        <v>0</v>
      </c>
      <c r="D11" s="241">
        <v>0</v>
      </c>
      <c r="E11" s="241">
        <v>0</v>
      </c>
      <c r="F11" s="241">
        <v>0</v>
      </c>
      <c r="G11" s="241">
        <v>0</v>
      </c>
    </row>
    <row r="12" spans="1:7" x14ac:dyDescent="0.2">
      <c r="A12" s="156" t="s">
        <v>220</v>
      </c>
      <c r="B12" s="152">
        <f>B9-B11</f>
        <v>0</v>
      </c>
      <c r="C12" s="152">
        <f t="shared" ref="C12:G12" si="1">C9-C11</f>
        <v>0</v>
      </c>
      <c r="D12" s="152">
        <f t="shared" si="1"/>
        <v>0</v>
      </c>
      <c r="E12" s="152">
        <f t="shared" si="1"/>
        <v>0</v>
      </c>
      <c r="F12" s="152">
        <f t="shared" si="1"/>
        <v>0</v>
      </c>
      <c r="G12" s="152">
        <f t="shared" si="1"/>
        <v>0</v>
      </c>
    </row>
    <row r="13" spans="1:7" x14ac:dyDescent="0.2">
      <c r="A13" s="156" t="s">
        <v>221</v>
      </c>
      <c r="B13" s="152">
        <f t="shared" ref="B13:G13" si="2">(B9+B12)/2*B10</f>
        <v>0</v>
      </c>
      <c r="C13" s="152">
        <f t="shared" si="2"/>
        <v>0</v>
      </c>
      <c r="D13" s="152">
        <f t="shared" si="2"/>
        <v>0</v>
      </c>
      <c r="E13" s="152">
        <f t="shared" si="2"/>
        <v>0</v>
      </c>
      <c r="F13" s="152">
        <f t="shared" si="2"/>
        <v>0</v>
      </c>
      <c r="G13" s="152">
        <f t="shared" si="2"/>
        <v>0</v>
      </c>
    </row>
    <row r="14" spans="1:7" x14ac:dyDescent="0.2">
      <c r="A14" s="151"/>
      <c r="B14" s="152"/>
      <c r="C14" s="152"/>
      <c r="D14" s="152"/>
      <c r="E14" s="152"/>
      <c r="F14" s="152"/>
      <c r="G14" s="152"/>
    </row>
    <row r="15" spans="1:7" x14ac:dyDescent="0.2">
      <c r="A15" s="239" t="s">
        <v>226</v>
      </c>
      <c r="B15" s="153"/>
      <c r="C15" s="153"/>
      <c r="D15" s="153"/>
      <c r="E15" s="153"/>
      <c r="F15" s="153"/>
      <c r="G15" s="153"/>
    </row>
    <row r="16" spans="1:7" x14ac:dyDescent="0.2">
      <c r="A16" s="154" t="s">
        <v>217</v>
      </c>
      <c r="B16" s="240">
        <v>0</v>
      </c>
      <c r="C16" s="155">
        <f>B19</f>
        <v>0</v>
      </c>
      <c r="D16" s="155">
        <f t="shared" ref="D16:G16" si="3">C19</f>
        <v>0</v>
      </c>
      <c r="E16" s="155">
        <f t="shared" si="3"/>
        <v>0</v>
      </c>
      <c r="F16" s="155">
        <f t="shared" si="3"/>
        <v>0</v>
      </c>
      <c r="G16" s="155">
        <f t="shared" si="3"/>
        <v>0</v>
      </c>
    </row>
    <row r="17" spans="1:7" x14ac:dyDescent="0.2">
      <c r="A17" s="156" t="s">
        <v>218</v>
      </c>
      <c r="B17" s="235">
        <v>0</v>
      </c>
      <c r="C17" s="235">
        <v>0</v>
      </c>
      <c r="D17" s="235">
        <v>0</v>
      </c>
      <c r="E17" s="235">
        <v>0</v>
      </c>
      <c r="F17" s="235">
        <v>0</v>
      </c>
      <c r="G17" s="235">
        <v>0</v>
      </c>
    </row>
    <row r="18" spans="1:7" x14ac:dyDescent="0.2">
      <c r="A18" s="156" t="s">
        <v>219</v>
      </c>
      <c r="B18" s="241">
        <v>0</v>
      </c>
      <c r="C18" s="241">
        <v>0</v>
      </c>
      <c r="D18" s="241">
        <v>0</v>
      </c>
      <c r="E18" s="241">
        <v>0</v>
      </c>
      <c r="F18" s="241">
        <v>0</v>
      </c>
      <c r="G18" s="241">
        <v>0</v>
      </c>
    </row>
    <row r="19" spans="1:7" x14ac:dyDescent="0.2">
      <c r="A19" s="156" t="s">
        <v>220</v>
      </c>
      <c r="B19" s="152">
        <f>B16-B18</f>
        <v>0</v>
      </c>
      <c r="C19" s="152">
        <f t="shared" ref="C19:G19" si="4">C16-C18</f>
        <v>0</v>
      </c>
      <c r="D19" s="152">
        <f t="shared" si="4"/>
        <v>0</v>
      </c>
      <c r="E19" s="152">
        <f t="shared" si="4"/>
        <v>0</v>
      </c>
      <c r="F19" s="152">
        <f t="shared" si="4"/>
        <v>0</v>
      </c>
      <c r="G19" s="152">
        <f t="shared" si="4"/>
        <v>0</v>
      </c>
    </row>
    <row r="20" spans="1:7" x14ac:dyDescent="0.2">
      <c r="A20" s="156" t="s">
        <v>221</v>
      </c>
      <c r="B20" s="152">
        <f>(B16+B19)/2*B17</f>
        <v>0</v>
      </c>
      <c r="C20" s="152">
        <f>(C16+C19)/2*C17</f>
        <v>0</v>
      </c>
      <c r="D20" s="152">
        <f t="shared" ref="D20:G20" si="5">(D16+D19)/2*D17</f>
        <v>0</v>
      </c>
      <c r="E20" s="152">
        <f t="shared" si="5"/>
        <v>0</v>
      </c>
      <c r="F20" s="152">
        <f t="shared" si="5"/>
        <v>0</v>
      </c>
      <c r="G20" s="152">
        <f t="shared" si="5"/>
        <v>0</v>
      </c>
    </row>
    <row r="21" spans="1:7" x14ac:dyDescent="0.2">
      <c r="A21" s="151"/>
      <c r="B21" s="152"/>
      <c r="C21" s="152"/>
      <c r="D21" s="152"/>
      <c r="E21" s="152"/>
      <c r="F21" s="152"/>
      <c r="G21" s="152"/>
    </row>
    <row r="22" spans="1:7" x14ac:dyDescent="0.2">
      <c r="A22" s="239" t="s">
        <v>226</v>
      </c>
      <c r="B22" s="153"/>
      <c r="C22" s="153"/>
      <c r="D22" s="153"/>
      <c r="E22" s="153"/>
      <c r="F22" s="153"/>
      <c r="G22" s="153"/>
    </row>
    <row r="23" spans="1:7" x14ac:dyDescent="0.2">
      <c r="A23" s="154" t="s">
        <v>217</v>
      </c>
      <c r="B23" s="240">
        <v>0</v>
      </c>
      <c r="C23" s="155">
        <f>B26</f>
        <v>0</v>
      </c>
      <c r="D23" s="155">
        <f t="shared" ref="D23:G23" si="6">C26</f>
        <v>0</v>
      </c>
      <c r="E23" s="155">
        <f t="shared" si="6"/>
        <v>0</v>
      </c>
      <c r="F23" s="155">
        <f t="shared" si="6"/>
        <v>0</v>
      </c>
      <c r="G23" s="155">
        <f t="shared" si="6"/>
        <v>0</v>
      </c>
    </row>
    <row r="24" spans="1:7" x14ac:dyDescent="0.2">
      <c r="A24" s="156" t="s">
        <v>218</v>
      </c>
      <c r="B24" s="235">
        <v>0</v>
      </c>
      <c r="C24" s="235">
        <v>0</v>
      </c>
      <c r="D24" s="235">
        <v>0</v>
      </c>
      <c r="E24" s="235">
        <v>0</v>
      </c>
      <c r="F24" s="235">
        <v>0</v>
      </c>
      <c r="G24" s="235">
        <v>0</v>
      </c>
    </row>
    <row r="25" spans="1:7" x14ac:dyDescent="0.2">
      <c r="A25" s="156" t="s">
        <v>219</v>
      </c>
      <c r="B25" s="241">
        <v>0</v>
      </c>
      <c r="C25" s="241">
        <v>0</v>
      </c>
      <c r="D25" s="241">
        <v>0</v>
      </c>
      <c r="E25" s="241">
        <v>0</v>
      </c>
      <c r="F25" s="241">
        <v>0</v>
      </c>
      <c r="G25" s="241">
        <v>0</v>
      </c>
    </row>
    <row r="26" spans="1:7" x14ac:dyDescent="0.2">
      <c r="A26" s="156" t="s">
        <v>220</v>
      </c>
      <c r="B26" s="152">
        <f>B23-B25</f>
        <v>0</v>
      </c>
      <c r="C26" s="152">
        <f t="shared" ref="C26:G26" si="7">C23-C25</f>
        <v>0</v>
      </c>
      <c r="D26" s="152">
        <f t="shared" si="7"/>
        <v>0</v>
      </c>
      <c r="E26" s="152">
        <f t="shared" si="7"/>
        <v>0</v>
      </c>
      <c r="F26" s="152">
        <f t="shared" si="7"/>
        <v>0</v>
      </c>
      <c r="G26" s="152">
        <f t="shared" si="7"/>
        <v>0</v>
      </c>
    </row>
    <row r="27" spans="1:7" x14ac:dyDescent="0.2">
      <c r="A27" s="156" t="s">
        <v>221</v>
      </c>
      <c r="B27" s="152">
        <f>(B23+B26)/2*B24</f>
        <v>0</v>
      </c>
      <c r="C27" s="152">
        <f>(C23+C26)/2*C24</f>
        <v>0</v>
      </c>
      <c r="D27" s="152">
        <f t="shared" ref="D27:G27" si="8">(D23+D26)/2*D24</f>
        <v>0</v>
      </c>
      <c r="E27" s="152">
        <f t="shared" si="8"/>
        <v>0</v>
      </c>
      <c r="F27" s="152">
        <f t="shared" si="8"/>
        <v>0</v>
      </c>
      <c r="G27" s="152">
        <f t="shared" si="8"/>
        <v>0</v>
      </c>
    </row>
    <row r="28" spans="1:7" x14ac:dyDescent="0.2">
      <c r="A28" s="151"/>
      <c r="B28" s="152"/>
      <c r="C28" s="152"/>
      <c r="D28" s="152"/>
      <c r="E28" s="152"/>
      <c r="F28" s="152"/>
      <c r="G28" s="152"/>
    </row>
    <row r="29" spans="1:7" x14ac:dyDescent="0.2">
      <c r="A29" s="239" t="s">
        <v>226</v>
      </c>
      <c r="B29" s="153"/>
      <c r="C29" s="153"/>
      <c r="D29" s="153"/>
      <c r="E29" s="153"/>
      <c r="F29" s="153"/>
      <c r="G29" s="153"/>
    </row>
    <row r="30" spans="1:7" x14ac:dyDescent="0.2">
      <c r="A30" s="154" t="s">
        <v>217</v>
      </c>
      <c r="B30" s="240">
        <v>0</v>
      </c>
      <c r="C30" s="155">
        <f>B33</f>
        <v>0</v>
      </c>
      <c r="D30" s="155">
        <f t="shared" ref="D30:G30" si="9">C33</f>
        <v>0</v>
      </c>
      <c r="E30" s="155">
        <f t="shared" si="9"/>
        <v>0</v>
      </c>
      <c r="F30" s="155">
        <f t="shared" si="9"/>
        <v>0</v>
      </c>
      <c r="G30" s="155">
        <f t="shared" si="9"/>
        <v>0</v>
      </c>
    </row>
    <row r="31" spans="1:7" x14ac:dyDescent="0.2">
      <c r="A31" s="156" t="s">
        <v>218</v>
      </c>
      <c r="B31" s="235">
        <v>0</v>
      </c>
      <c r="C31" s="235">
        <v>0</v>
      </c>
      <c r="D31" s="235">
        <v>0</v>
      </c>
      <c r="E31" s="235">
        <v>0</v>
      </c>
      <c r="F31" s="235">
        <v>0</v>
      </c>
      <c r="G31" s="235">
        <v>0</v>
      </c>
    </row>
    <row r="32" spans="1:7" x14ac:dyDescent="0.2">
      <c r="A32" s="156" t="s">
        <v>219</v>
      </c>
      <c r="B32" s="241">
        <v>0</v>
      </c>
      <c r="C32" s="241">
        <v>0</v>
      </c>
      <c r="D32" s="241">
        <v>0</v>
      </c>
      <c r="E32" s="241">
        <v>0</v>
      </c>
      <c r="F32" s="241">
        <v>0</v>
      </c>
      <c r="G32" s="241"/>
    </row>
    <row r="33" spans="1:7" x14ac:dyDescent="0.2">
      <c r="A33" s="156" t="s">
        <v>220</v>
      </c>
      <c r="B33" s="152">
        <f>B30-B32</f>
        <v>0</v>
      </c>
      <c r="C33" s="152">
        <f t="shared" ref="C33:G33" si="10">C30-C32</f>
        <v>0</v>
      </c>
      <c r="D33" s="152">
        <f t="shared" si="10"/>
        <v>0</v>
      </c>
      <c r="E33" s="152">
        <f t="shared" si="10"/>
        <v>0</v>
      </c>
      <c r="F33" s="152">
        <f t="shared" si="10"/>
        <v>0</v>
      </c>
      <c r="G33" s="152">
        <f t="shared" si="10"/>
        <v>0</v>
      </c>
    </row>
    <row r="34" spans="1:7" x14ac:dyDescent="0.2">
      <c r="A34" s="156" t="s">
        <v>221</v>
      </c>
      <c r="B34" s="152">
        <f>(B30+B33)/2*B31</f>
        <v>0</v>
      </c>
      <c r="C34" s="152">
        <f>(C30+C33)/2*C31</f>
        <v>0</v>
      </c>
      <c r="D34" s="152">
        <f t="shared" ref="D34:G34" si="11">(D30+D33)/2*D31</f>
        <v>0</v>
      </c>
      <c r="E34" s="152">
        <f t="shared" si="11"/>
        <v>0</v>
      </c>
      <c r="F34" s="152">
        <f t="shared" si="11"/>
        <v>0</v>
      </c>
      <c r="G34" s="152">
        <f t="shared" si="11"/>
        <v>0</v>
      </c>
    </row>
    <row r="35" spans="1:7" x14ac:dyDescent="0.2">
      <c r="A35" s="157"/>
      <c r="B35" s="157"/>
      <c r="C35" s="157"/>
      <c r="D35" s="157"/>
      <c r="E35" s="157"/>
      <c r="F35" s="157"/>
      <c r="G35" s="157"/>
    </row>
    <row r="36" spans="1:7" x14ac:dyDescent="0.2">
      <c r="A36" s="158" t="s">
        <v>222</v>
      </c>
      <c r="B36" s="153"/>
      <c r="C36" s="153"/>
      <c r="D36" s="153"/>
      <c r="E36" s="153"/>
      <c r="F36" s="153"/>
      <c r="G36" s="153"/>
    </row>
    <row r="37" spans="1:7" x14ac:dyDescent="0.2">
      <c r="A37" s="159" t="s">
        <v>223</v>
      </c>
      <c r="B37" s="173">
        <f>B30+B16+B9+B23</f>
        <v>0</v>
      </c>
      <c r="C37" s="173">
        <f t="shared" ref="C37:G37" si="12">C30+C16+C9+C23</f>
        <v>0</v>
      </c>
      <c r="D37" s="173">
        <f t="shared" si="12"/>
        <v>0</v>
      </c>
      <c r="E37" s="173">
        <f t="shared" si="12"/>
        <v>0</v>
      </c>
      <c r="F37" s="173">
        <f t="shared" si="12"/>
        <v>0</v>
      </c>
      <c r="G37" s="173">
        <f t="shared" si="12"/>
        <v>0</v>
      </c>
    </row>
    <row r="38" spans="1:7" x14ac:dyDescent="0.2">
      <c r="A38" s="156" t="s">
        <v>219</v>
      </c>
      <c r="B38" s="160">
        <f>B32+B25+B18+B11</f>
        <v>0</v>
      </c>
      <c r="C38" s="160">
        <f t="shared" ref="C38:G38" si="13">C32+C25+C18+C11</f>
        <v>0</v>
      </c>
      <c r="D38" s="160">
        <f t="shared" si="13"/>
        <v>0</v>
      </c>
      <c r="E38" s="160">
        <f t="shared" si="13"/>
        <v>0</v>
      </c>
      <c r="F38" s="160">
        <f t="shared" si="13"/>
        <v>0</v>
      </c>
      <c r="G38" s="160">
        <f t="shared" si="13"/>
        <v>0</v>
      </c>
    </row>
    <row r="39" spans="1:7" x14ac:dyDescent="0.2">
      <c r="A39" s="156" t="s">
        <v>220</v>
      </c>
      <c r="B39" s="152">
        <f>B12+B19+B26+B33</f>
        <v>0</v>
      </c>
      <c r="C39" s="152">
        <f t="shared" ref="C39:G40" si="14">C12+C19+C26+C33</f>
        <v>0</v>
      </c>
      <c r="D39" s="152">
        <f t="shared" si="14"/>
        <v>0</v>
      </c>
      <c r="E39" s="152">
        <f t="shared" si="14"/>
        <v>0</v>
      </c>
      <c r="F39" s="152">
        <f t="shared" si="14"/>
        <v>0</v>
      </c>
      <c r="G39" s="152">
        <f t="shared" si="14"/>
        <v>0</v>
      </c>
    </row>
    <row r="40" spans="1:7" x14ac:dyDescent="0.2">
      <c r="A40" s="161" t="s">
        <v>224</v>
      </c>
      <c r="B40" s="162">
        <f>B13+B20+B27+B34</f>
        <v>0</v>
      </c>
      <c r="C40" s="162">
        <f t="shared" si="14"/>
        <v>0</v>
      </c>
      <c r="D40" s="162">
        <f t="shared" si="14"/>
        <v>0</v>
      </c>
      <c r="E40" s="162">
        <f t="shared" si="14"/>
        <v>0</v>
      </c>
      <c r="F40" s="162">
        <f t="shared" si="14"/>
        <v>0</v>
      </c>
      <c r="G40" s="162">
        <f t="shared" si="14"/>
        <v>0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view="pageLayout" zoomScaleNormal="90" zoomScaleSheetLayoutView="100" workbookViewId="0">
      <selection activeCell="D27" sqref="D27"/>
    </sheetView>
  </sheetViews>
  <sheetFormatPr baseColWidth="10" defaultRowHeight="13.5" x14ac:dyDescent="0.2"/>
  <sheetData>
    <row r="1" spans="1:10" x14ac:dyDescent="0.2">
      <c r="A1" s="188" t="str">
        <f>"Beilagen zum Finanzplan "&amp;E!$B$6+2&amp;" – "&amp;E!$B$6+6</f>
        <v>Beilagen zum Finanzplan 2023 – 2027</v>
      </c>
      <c r="B1" s="188"/>
      <c r="C1" s="188"/>
      <c r="J1" s="22"/>
    </row>
    <row r="7" spans="1:10" ht="20.25" x14ac:dyDescent="0.3">
      <c r="A7" s="35" t="s">
        <v>157</v>
      </c>
    </row>
    <row r="8" spans="1:10" ht="20.25" x14ac:dyDescent="0.3">
      <c r="A8" s="35"/>
      <c r="B8" s="35"/>
      <c r="C8" s="18"/>
    </row>
    <row r="9" spans="1:10" ht="20.25" x14ac:dyDescent="0.3">
      <c r="A9" s="35"/>
    </row>
    <row r="31" spans="1:2" x14ac:dyDescent="0.2">
      <c r="A31" s="189" t="s">
        <v>212</v>
      </c>
      <c r="B31" s="188"/>
    </row>
    <row r="32" spans="1:2" x14ac:dyDescent="0.2">
      <c r="A32" s="30"/>
    </row>
  </sheetData>
  <pageMargins left="0.39370078740157483" right="0.39370078740157483" top="0.39370078740157483" bottom="0.78740157480314965" header="0.19685039370078741" footer="0.39370078740157483"/>
  <pageSetup paperSize="9" fitToHeight="5" orientation="landscape" r:id="rId1"/>
  <headerFooter>
    <oddFooter>&amp;LFinanzplan 2023 bis 2027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5"/>
  <dimension ref="A1:C21"/>
  <sheetViews>
    <sheetView workbookViewId="0">
      <selection activeCell="A6" sqref="A6:C6"/>
    </sheetView>
  </sheetViews>
  <sheetFormatPr baseColWidth="10" defaultRowHeight="13.5" x14ac:dyDescent="0.2"/>
  <sheetData>
    <row r="1" spans="1:3" ht="14.25" x14ac:dyDescent="0.25">
      <c r="A1" s="26" t="s">
        <v>0</v>
      </c>
    </row>
    <row r="3" spans="1:3" ht="14.25" x14ac:dyDescent="0.25">
      <c r="A3" s="1" t="s">
        <v>1</v>
      </c>
    </row>
    <row r="4" spans="1:3" x14ac:dyDescent="0.2">
      <c r="A4" t="s">
        <v>2</v>
      </c>
      <c r="B4" t="s">
        <v>117</v>
      </c>
    </row>
    <row r="5" spans="1:3" x14ac:dyDescent="0.2">
      <c r="A5" t="s">
        <v>4</v>
      </c>
      <c r="B5" t="s">
        <v>3</v>
      </c>
      <c r="C5" t="s">
        <v>4</v>
      </c>
    </row>
    <row r="6" spans="1:3" x14ac:dyDescent="0.2">
      <c r="A6" s="188">
        <v>2022</v>
      </c>
      <c r="B6" s="190">
        <v>2021</v>
      </c>
      <c r="C6" s="188">
        <v>2023</v>
      </c>
    </row>
    <row r="21" spans="1:1" ht="14.25" x14ac:dyDescent="0.25">
      <c r="A21" s="1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5">
    <tabColor theme="6"/>
  </sheetPr>
  <dimension ref="A1:N106"/>
  <sheetViews>
    <sheetView showGridLines="0" zoomScale="85" zoomScaleNormal="85" zoomScaleSheetLayoutView="85" zoomScalePageLayoutView="85" workbookViewId="0">
      <selection activeCell="E55" sqref="E55"/>
    </sheetView>
  </sheetViews>
  <sheetFormatPr baseColWidth="10" defaultRowHeight="13.5" outlineLevelCol="1" x14ac:dyDescent="0.2"/>
  <cols>
    <col min="1" max="1" width="43.25" bestFit="1" customWidth="1"/>
    <col min="2" max="2" width="10.375" style="18" customWidth="1"/>
    <col min="3" max="3" width="10.375" bestFit="1" customWidth="1"/>
    <col min="4" max="4" width="10.375" style="31" bestFit="1" customWidth="1"/>
    <col min="5" max="8" width="12.125" customWidth="1"/>
    <col min="9" max="9" width="10.375" style="16" hidden="1" customWidth="1" outlineLevel="1"/>
    <col min="10" max="10" width="7.625" style="16" hidden="1" customWidth="1" outlineLevel="1"/>
    <col min="11" max="11" width="10.375" style="16" hidden="1" customWidth="1" outlineLevel="1"/>
    <col min="12" max="12" width="7.625" style="16" hidden="1" customWidth="1" outlineLevel="1"/>
    <col min="13" max="13" width="10.375" style="16" customWidth="1" collapsed="1"/>
    <col min="14" max="14" width="7.625" style="16" customWidth="1"/>
    <col min="16" max="16" width="11" customWidth="1"/>
  </cols>
  <sheetData>
    <row r="1" spans="1:14" s="1" customFormat="1" ht="15" customHeight="1" x14ac:dyDescent="0.25">
      <c r="A1" s="244" t="s">
        <v>213</v>
      </c>
      <c r="B1" s="215" t="s">
        <v>3</v>
      </c>
      <c r="C1" s="212" t="str">
        <f>E!A5</f>
        <v>Budget</v>
      </c>
      <c r="D1" s="212" t="str">
        <f>E!C5</f>
        <v>Budget</v>
      </c>
      <c r="E1" s="25" t="s">
        <v>116</v>
      </c>
      <c r="F1" s="25" t="s">
        <v>116</v>
      </c>
      <c r="G1" s="25" t="s">
        <v>116</v>
      </c>
      <c r="H1" s="25" t="s">
        <v>116</v>
      </c>
      <c r="I1" s="15"/>
      <c r="J1" s="15"/>
      <c r="K1" s="15"/>
      <c r="L1" s="15"/>
      <c r="M1" s="15"/>
      <c r="N1" s="15"/>
    </row>
    <row r="2" spans="1:14" s="1" customFormat="1" ht="15" customHeight="1" x14ac:dyDescent="0.25">
      <c r="A2" s="245"/>
      <c r="B2" s="216">
        <f>E!B6</f>
        <v>2021</v>
      </c>
      <c r="C2" s="213">
        <f>E!A6</f>
        <v>2022</v>
      </c>
      <c r="D2" s="213">
        <f>E!C6</f>
        <v>2023</v>
      </c>
      <c r="E2" s="9">
        <f>D2+1</f>
        <v>2024</v>
      </c>
      <c r="F2" s="9">
        <f>E2+1</f>
        <v>2025</v>
      </c>
      <c r="G2" s="9">
        <f>F2+1</f>
        <v>2026</v>
      </c>
      <c r="H2" s="9">
        <f>G2+1</f>
        <v>2027</v>
      </c>
      <c r="I2" s="15" t="s">
        <v>82</v>
      </c>
      <c r="J2" s="15" t="s">
        <v>86</v>
      </c>
      <c r="K2" s="15" t="s">
        <v>83</v>
      </c>
      <c r="L2" s="15" t="s">
        <v>87</v>
      </c>
      <c r="M2" s="15"/>
      <c r="N2" s="15"/>
    </row>
    <row r="3" spans="1:14" ht="16.350000000000001" customHeight="1" x14ac:dyDescent="0.25">
      <c r="A3" s="7" t="s">
        <v>7</v>
      </c>
      <c r="B3" s="179">
        <f>SUM(B4:B11)</f>
        <v>0</v>
      </c>
      <c r="C3" s="193">
        <f>SUM(C4:C11)</f>
        <v>0</v>
      </c>
      <c r="D3" s="193">
        <f>SUM(D4:D11)</f>
        <v>0</v>
      </c>
      <c r="E3" s="8">
        <f>SUM(E4:E11)</f>
        <v>0</v>
      </c>
      <c r="F3" s="43">
        <f t="shared" ref="F3:H3" si="0">SUM(F4:F11)</f>
        <v>0</v>
      </c>
      <c r="G3" s="43">
        <f t="shared" si="0"/>
        <v>0</v>
      </c>
      <c r="H3" s="43">
        <f t="shared" si="0"/>
        <v>0</v>
      </c>
      <c r="I3" s="16" t="s">
        <v>80</v>
      </c>
      <c r="J3" s="16">
        <v>300000</v>
      </c>
      <c r="K3" s="16" t="s">
        <v>81</v>
      </c>
      <c r="L3" s="16">
        <v>309999</v>
      </c>
    </row>
    <row r="4" spans="1:14" s="87" customFormat="1" ht="16.350000000000001" customHeight="1" x14ac:dyDescent="0.2">
      <c r="A4" s="83" t="s">
        <v>19</v>
      </c>
      <c r="B4" s="180">
        <v>0</v>
      </c>
      <c r="C4" s="196">
        <v>0</v>
      </c>
      <c r="D4" s="196">
        <v>0</v>
      </c>
      <c r="E4" s="84">
        <v>0</v>
      </c>
      <c r="F4" s="84">
        <v>0</v>
      </c>
      <c r="G4" s="84">
        <v>0</v>
      </c>
      <c r="H4" s="84">
        <v>0</v>
      </c>
      <c r="I4" s="17" t="s">
        <v>80</v>
      </c>
      <c r="J4" s="17">
        <v>300000</v>
      </c>
      <c r="K4" s="17" t="s">
        <v>81</v>
      </c>
      <c r="L4" s="17">
        <v>300999</v>
      </c>
      <c r="M4" s="17"/>
      <c r="N4" s="17"/>
    </row>
    <row r="5" spans="1:14" s="87" customFormat="1" ht="16.350000000000001" customHeight="1" x14ac:dyDescent="0.2">
      <c r="A5" s="83" t="s">
        <v>20</v>
      </c>
      <c r="B5" s="180">
        <v>0</v>
      </c>
      <c r="C5" s="196">
        <v>0</v>
      </c>
      <c r="D5" s="196">
        <v>0</v>
      </c>
      <c r="E5" s="84">
        <v>0</v>
      </c>
      <c r="F5" s="84">
        <v>0</v>
      </c>
      <c r="G5" s="84">
        <v>0</v>
      </c>
      <c r="H5" s="84">
        <v>0</v>
      </c>
      <c r="I5" s="17" t="s">
        <v>80</v>
      </c>
      <c r="J5" s="17">
        <v>301000</v>
      </c>
      <c r="K5" s="17" t="s">
        <v>81</v>
      </c>
      <c r="L5" s="17">
        <v>301999</v>
      </c>
      <c r="M5" s="17"/>
      <c r="N5" s="17"/>
    </row>
    <row r="6" spans="1:14" ht="15.75" customHeight="1" x14ac:dyDescent="0.2">
      <c r="A6" s="5" t="s">
        <v>21</v>
      </c>
      <c r="B6" s="180">
        <v>0</v>
      </c>
      <c r="C6" s="196">
        <v>0</v>
      </c>
      <c r="D6" s="196">
        <v>0</v>
      </c>
      <c r="E6" s="53">
        <v>0</v>
      </c>
      <c r="F6" s="53">
        <v>0</v>
      </c>
      <c r="G6" s="53">
        <v>0</v>
      </c>
      <c r="H6" s="53">
        <v>0</v>
      </c>
      <c r="I6" s="16" t="s">
        <v>80</v>
      </c>
      <c r="J6" s="16">
        <v>302000</v>
      </c>
      <c r="K6" s="16" t="s">
        <v>81</v>
      </c>
      <c r="L6" s="16">
        <v>302999</v>
      </c>
    </row>
    <row r="7" spans="1:14" ht="16.350000000000001" customHeight="1" x14ac:dyDescent="0.2">
      <c r="A7" s="5" t="s">
        <v>22</v>
      </c>
      <c r="B7" s="180">
        <v>0</v>
      </c>
      <c r="C7" s="196">
        <v>0</v>
      </c>
      <c r="D7" s="196">
        <v>0</v>
      </c>
      <c r="E7" s="53">
        <v>0</v>
      </c>
      <c r="F7" s="53">
        <v>0</v>
      </c>
      <c r="G7" s="53">
        <v>0</v>
      </c>
      <c r="H7" s="53">
        <v>0</v>
      </c>
      <c r="I7" s="16" t="s">
        <v>80</v>
      </c>
      <c r="J7" s="16">
        <v>303000</v>
      </c>
      <c r="K7" s="16" t="s">
        <v>81</v>
      </c>
      <c r="L7" s="16">
        <v>303999</v>
      </c>
    </row>
    <row r="8" spans="1:14" ht="16.350000000000001" customHeight="1" x14ac:dyDescent="0.2">
      <c r="A8" s="5" t="s">
        <v>23</v>
      </c>
      <c r="B8" s="180">
        <v>0</v>
      </c>
      <c r="C8" s="196">
        <v>0</v>
      </c>
      <c r="D8" s="196">
        <v>0</v>
      </c>
      <c r="E8" s="53">
        <v>0</v>
      </c>
      <c r="F8" s="53">
        <v>0</v>
      </c>
      <c r="G8" s="53">
        <v>0</v>
      </c>
      <c r="H8" s="53">
        <v>0</v>
      </c>
      <c r="I8" s="16" t="s">
        <v>80</v>
      </c>
      <c r="J8" s="16">
        <v>304000</v>
      </c>
      <c r="K8" s="16" t="s">
        <v>81</v>
      </c>
      <c r="L8" s="16">
        <v>304999</v>
      </c>
    </row>
    <row r="9" spans="1:14" s="87" customFormat="1" ht="16.350000000000001" customHeight="1" x14ac:dyDescent="0.2">
      <c r="A9" s="95" t="s">
        <v>24</v>
      </c>
      <c r="B9" s="206">
        <v>0</v>
      </c>
      <c r="C9" s="197">
        <v>0</v>
      </c>
      <c r="D9" s="197">
        <v>0</v>
      </c>
      <c r="E9" s="120">
        <v>0</v>
      </c>
      <c r="F9" s="120">
        <v>0</v>
      </c>
      <c r="G9" s="120">
        <v>0</v>
      </c>
      <c r="H9" s="120">
        <v>0</v>
      </c>
      <c r="I9" s="17" t="s">
        <v>80</v>
      </c>
      <c r="J9" s="17">
        <v>305000</v>
      </c>
      <c r="K9" s="17" t="s">
        <v>81</v>
      </c>
      <c r="L9" s="17">
        <v>305999</v>
      </c>
      <c r="M9" s="17"/>
      <c r="N9" s="17"/>
    </row>
    <row r="10" spans="1:14" ht="16.350000000000001" customHeight="1" x14ac:dyDescent="0.2">
      <c r="A10" s="5" t="s">
        <v>25</v>
      </c>
      <c r="B10" s="180">
        <v>0</v>
      </c>
      <c r="C10" s="196">
        <v>0</v>
      </c>
      <c r="D10" s="196">
        <v>0</v>
      </c>
      <c r="E10" s="53">
        <v>0</v>
      </c>
      <c r="F10" s="53">
        <v>0</v>
      </c>
      <c r="G10" s="53">
        <v>0</v>
      </c>
      <c r="H10" s="53">
        <v>0</v>
      </c>
      <c r="I10" s="16" t="s">
        <v>80</v>
      </c>
      <c r="J10" s="16">
        <v>306000</v>
      </c>
      <c r="K10" s="16" t="s">
        <v>81</v>
      </c>
      <c r="L10" s="16">
        <v>306999</v>
      </c>
    </row>
    <row r="11" spans="1:14" s="87" customFormat="1" ht="16.350000000000001" customHeight="1" x14ac:dyDescent="0.2">
      <c r="A11" s="90" t="s">
        <v>8</v>
      </c>
      <c r="B11" s="207">
        <v>0</v>
      </c>
      <c r="C11" s="198">
        <v>0</v>
      </c>
      <c r="D11" s="198">
        <v>0</v>
      </c>
      <c r="E11" s="91">
        <v>0</v>
      </c>
      <c r="F11" s="91">
        <v>0</v>
      </c>
      <c r="G11" s="89">
        <v>0</v>
      </c>
      <c r="H11" s="89">
        <v>0</v>
      </c>
      <c r="I11" s="17" t="s">
        <v>80</v>
      </c>
      <c r="J11" s="17">
        <v>309000</v>
      </c>
      <c r="K11" s="17" t="s">
        <v>81</v>
      </c>
      <c r="L11" s="17">
        <v>309999</v>
      </c>
      <c r="M11" s="17"/>
      <c r="N11" s="17"/>
    </row>
    <row r="12" spans="1:14" ht="16.350000000000001" customHeight="1" x14ac:dyDescent="0.25">
      <c r="A12" s="7" t="s">
        <v>9</v>
      </c>
      <c r="B12" s="179">
        <f>SUM(B13:B22)</f>
        <v>0</v>
      </c>
      <c r="C12" s="193">
        <f>SUM(C13:C22)</f>
        <v>0</v>
      </c>
      <c r="D12" s="193">
        <f>SUM(D13:D22)</f>
        <v>0</v>
      </c>
      <c r="E12" s="54">
        <f>SUM(E13:E22)</f>
        <v>0</v>
      </c>
      <c r="F12" s="54">
        <f t="shared" ref="F12:H12" si="1">SUM(F13:F22)</f>
        <v>0</v>
      </c>
      <c r="G12" s="54">
        <f t="shared" si="1"/>
        <v>0</v>
      </c>
      <c r="H12" s="54">
        <f t="shared" si="1"/>
        <v>0</v>
      </c>
      <c r="I12" s="16" t="s">
        <v>80</v>
      </c>
      <c r="J12" s="16">
        <v>310000</v>
      </c>
      <c r="K12" s="16" t="s">
        <v>81</v>
      </c>
      <c r="L12" s="16">
        <v>319999</v>
      </c>
    </row>
    <row r="13" spans="1:14" s="87" customFormat="1" ht="16.350000000000001" customHeight="1" x14ac:dyDescent="0.2">
      <c r="A13" s="83" t="s">
        <v>10</v>
      </c>
      <c r="B13" s="180">
        <v>0</v>
      </c>
      <c r="C13" s="196">
        <v>0</v>
      </c>
      <c r="D13" s="196">
        <v>0</v>
      </c>
      <c r="E13" s="84">
        <v>0</v>
      </c>
      <c r="F13" s="84">
        <v>0</v>
      </c>
      <c r="G13" s="84">
        <v>0</v>
      </c>
      <c r="H13" s="84">
        <v>0</v>
      </c>
      <c r="I13" s="17" t="s">
        <v>80</v>
      </c>
      <c r="J13" s="17">
        <v>310000</v>
      </c>
      <c r="K13" s="17" t="s">
        <v>81</v>
      </c>
      <c r="L13" s="17">
        <v>310999</v>
      </c>
      <c r="M13" s="17"/>
      <c r="N13" s="17"/>
    </row>
    <row r="14" spans="1:14" s="87" customFormat="1" ht="16.350000000000001" customHeight="1" x14ac:dyDescent="0.2">
      <c r="A14" s="83" t="s">
        <v>11</v>
      </c>
      <c r="B14" s="180">
        <v>0</v>
      </c>
      <c r="C14" s="196">
        <v>0</v>
      </c>
      <c r="D14" s="196">
        <v>0</v>
      </c>
      <c r="E14" s="84">
        <v>0</v>
      </c>
      <c r="F14" s="84">
        <v>0</v>
      </c>
      <c r="G14" s="84">
        <v>0</v>
      </c>
      <c r="H14" s="84">
        <v>0</v>
      </c>
      <c r="I14" s="17" t="s">
        <v>80</v>
      </c>
      <c r="J14" s="17">
        <v>311000</v>
      </c>
      <c r="K14" s="17" t="s">
        <v>81</v>
      </c>
      <c r="L14" s="17">
        <v>311999</v>
      </c>
      <c r="M14" s="17"/>
      <c r="N14" s="17"/>
    </row>
    <row r="15" spans="1:14" s="87" customFormat="1" ht="16.350000000000001" customHeight="1" x14ac:dyDescent="0.2">
      <c r="A15" s="83" t="s">
        <v>96</v>
      </c>
      <c r="B15" s="180">
        <v>0</v>
      </c>
      <c r="C15" s="196">
        <v>0</v>
      </c>
      <c r="D15" s="196">
        <v>0</v>
      </c>
      <c r="E15" s="84">
        <v>0</v>
      </c>
      <c r="F15" s="84">
        <v>0</v>
      </c>
      <c r="G15" s="84">
        <v>0</v>
      </c>
      <c r="H15" s="84">
        <v>0</v>
      </c>
      <c r="I15" s="17" t="s">
        <v>80</v>
      </c>
      <c r="J15" s="17">
        <v>312000</v>
      </c>
      <c r="K15" s="17" t="s">
        <v>81</v>
      </c>
      <c r="L15" s="17">
        <v>312999</v>
      </c>
      <c r="M15" s="17"/>
      <c r="N15" s="17"/>
    </row>
    <row r="16" spans="1:14" s="87" customFormat="1" ht="16.350000000000001" customHeight="1" x14ac:dyDescent="0.2">
      <c r="A16" s="83" t="s">
        <v>12</v>
      </c>
      <c r="B16" s="180">
        <v>0</v>
      </c>
      <c r="C16" s="196">
        <v>0</v>
      </c>
      <c r="D16" s="196">
        <v>0</v>
      </c>
      <c r="E16" s="84">
        <v>0</v>
      </c>
      <c r="F16" s="84">
        <v>0</v>
      </c>
      <c r="G16" s="84">
        <v>0</v>
      </c>
      <c r="H16" s="84">
        <v>0</v>
      </c>
      <c r="I16" s="17" t="s">
        <v>80</v>
      </c>
      <c r="J16" s="17">
        <v>313000</v>
      </c>
      <c r="K16" s="17" t="s">
        <v>81</v>
      </c>
      <c r="L16" s="17">
        <v>313999</v>
      </c>
      <c r="M16" s="17"/>
      <c r="N16" s="17"/>
    </row>
    <row r="17" spans="1:14" s="87" customFormat="1" ht="16.350000000000001" customHeight="1" x14ac:dyDescent="0.2">
      <c r="A17" s="83" t="s">
        <v>93</v>
      </c>
      <c r="B17" s="180">
        <v>0</v>
      </c>
      <c r="C17" s="196">
        <v>0</v>
      </c>
      <c r="D17" s="196">
        <v>0</v>
      </c>
      <c r="E17" s="84">
        <v>0</v>
      </c>
      <c r="F17" s="84">
        <v>0</v>
      </c>
      <c r="G17" s="84">
        <v>0</v>
      </c>
      <c r="H17" s="84">
        <v>0</v>
      </c>
      <c r="I17" s="17" t="s">
        <v>80</v>
      </c>
      <c r="J17" s="17">
        <v>314000</v>
      </c>
      <c r="K17" s="17" t="s">
        <v>81</v>
      </c>
      <c r="L17" s="17">
        <v>314999</v>
      </c>
      <c r="M17" s="17"/>
      <c r="N17" s="17"/>
    </row>
    <row r="18" spans="1:14" s="87" customFormat="1" ht="16.350000000000001" customHeight="1" x14ac:dyDescent="0.2">
      <c r="A18" s="83" t="s">
        <v>94</v>
      </c>
      <c r="B18" s="180">
        <v>0</v>
      </c>
      <c r="C18" s="196">
        <v>0</v>
      </c>
      <c r="D18" s="196">
        <v>0</v>
      </c>
      <c r="E18" s="84">
        <v>0</v>
      </c>
      <c r="F18" s="84">
        <v>0</v>
      </c>
      <c r="G18" s="84">
        <v>0</v>
      </c>
      <c r="H18" s="84">
        <v>0</v>
      </c>
      <c r="I18" s="17" t="s">
        <v>80</v>
      </c>
      <c r="J18" s="17">
        <v>315000</v>
      </c>
      <c r="K18" s="17" t="s">
        <v>81</v>
      </c>
      <c r="L18" s="17">
        <v>315999</v>
      </c>
      <c r="M18" s="17"/>
      <c r="N18" s="17"/>
    </row>
    <row r="19" spans="1:14" s="87" customFormat="1" ht="16.350000000000001" customHeight="1" x14ac:dyDescent="0.2">
      <c r="A19" s="83" t="s">
        <v>95</v>
      </c>
      <c r="B19" s="180">
        <v>0</v>
      </c>
      <c r="C19" s="196">
        <v>0</v>
      </c>
      <c r="D19" s="196">
        <v>0</v>
      </c>
      <c r="E19" s="84">
        <v>0</v>
      </c>
      <c r="F19" s="84">
        <v>0</v>
      </c>
      <c r="G19" s="84">
        <v>0</v>
      </c>
      <c r="H19" s="84">
        <v>0</v>
      </c>
      <c r="I19" s="17" t="s">
        <v>80</v>
      </c>
      <c r="J19" s="17">
        <v>316000</v>
      </c>
      <c r="K19" s="17" t="s">
        <v>81</v>
      </c>
      <c r="L19" s="17">
        <v>316999</v>
      </c>
      <c r="M19" s="17"/>
      <c r="N19" s="17"/>
    </row>
    <row r="20" spans="1:14" s="87" customFormat="1" ht="16.350000000000001" customHeight="1" x14ac:dyDescent="0.2">
      <c r="A20" s="83" t="s">
        <v>13</v>
      </c>
      <c r="B20" s="180">
        <v>0</v>
      </c>
      <c r="C20" s="196">
        <v>0</v>
      </c>
      <c r="D20" s="196">
        <v>0</v>
      </c>
      <c r="E20" s="84">
        <v>0</v>
      </c>
      <c r="F20" s="84">
        <v>0</v>
      </c>
      <c r="G20" s="84">
        <v>0</v>
      </c>
      <c r="H20" s="84">
        <v>0</v>
      </c>
      <c r="I20" s="17" t="s">
        <v>80</v>
      </c>
      <c r="J20" s="17">
        <v>317000</v>
      </c>
      <c r="K20" s="17" t="s">
        <v>81</v>
      </c>
      <c r="L20" s="17">
        <v>317999</v>
      </c>
      <c r="M20" s="17"/>
      <c r="N20" s="17"/>
    </row>
    <row r="21" spans="1:14" s="87" customFormat="1" ht="16.350000000000001" customHeight="1" x14ac:dyDescent="0.2">
      <c r="A21" s="83" t="s">
        <v>14</v>
      </c>
      <c r="B21" s="180">
        <v>0</v>
      </c>
      <c r="C21" s="196">
        <v>0</v>
      </c>
      <c r="D21" s="196">
        <v>0</v>
      </c>
      <c r="E21" s="84">
        <v>0</v>
      </c>
      <c r="F21" s="84">
        <v>0</v>
      </c>
      <c r="G21" s="84">
        <v>0</v>
      </c>
      <c r="H21" s="84">
        <v>0</v>
      </c>
      <c r="I21" s="17" t="s">
        <v>80</v>
      </c>
      <c r="J21" s="17">
        <v>318000</v>
      </c>
      <c r="K21" s="17" t="s">
        <v>81</v>
      </c>
      <c r="L21" s="17">
        <v>318999</v>
      </c>
      <c r="M21" s="17"/>
      <c r="N21" s="17"/>
    </row>
    <row r="22" spans="1:14" s="87" customFormat="1" ht="16.350000000000001" customHeight="1" x14ac:dyDescent="0.2">
      <c r="A22" s="90" t="s">
        <v>15</v>
      </c>
      <c r="B22" s="207">
        <v>0</v>
      </c>
      <c r="C22" s="198">
        <v>0</v>
      </c>
      <c r="D22" s="198">
        <v>0</v>
      </c>
      <c r="E22" s="91">
        <v>0</v>
      </c>
      <c r="F22" s="91">
        <v>0</v>
      </c>
      <c r="G22" s="89">
        <v>0</v>
      </c>
      <c r="H22" s="89">
        <v>0</v>
      </c>
      <c r="I22" s="17" t="s">
        <v>80</v>
      </c>
      <c r="J22" s="17">
        <v>319000</v>
      </c>
      <c r="K22" s="17" t="s">
        <v>81</v>
      </c>
      <c r="L22" s="17">
        <v>319999</v>
      </c>
      <c r="M22" s="17"/>
      <c r="N22" s="17"/>
    </row>
    <row r="23" spans="1:14" ht="16.350000000000001" customHeight="1" x14ac:dyDescent="0.25">
      <c r="A23" s="94" t="s">
        <v>104</v>
      </c>
      <c r="B23" s="217">
        <f>SUM(B24:B26)</f>
        <v>0</v>
      </c>
      <c r="C23" s="214">
        <f>SUM(C24:C26)</f>
        <v>0</v>
      </c>
      <c r="D23" s="214">
        <f>SUM(D24:D26)</f>
        <v>0</v>
      </c>
      <c r="E23" s="82">
        <f>SUM(E24:E26)</f>
        <v>0</v>
      </c>
      <c r="F23" s="82">
        <f t="shared" ref="F23:H23" si="2">SUM(F24:F26)</f>
        <v>0</v>
      </c>
      <c r="G23" s="82">
        <f t="shared" si="2"/>
        <v>0</v>
      </c>
      <c r="H23" s="82">
        <f t="shared" si="2"/>
        <v>0</v>
      </c>
      <c r="I23" s="16" t="s">
        <v>80</v>
      </c>
      <c r="J23" s="16">
        <v>330000</v>
      </c>
      <c r="K23" s="16" t="s">
        <v>81</v>
      </c>
      <c r="L23" s="16">
        <v>339999</v>
      </c>
    </row>
    <row r="24" spans="1:14" s="87" customFormat="1" ht="16.350000000000001" customHeight="1" x14ac:dyDescent="0.25">
      <c r="A24" s="95" t="s">
        <v>26</v>
      </c>
      <c r="B24" s="218">
        <v>0</v>
      </c>
      <c r="C24" s="197">
        <f>'Hilfstabelle Abschreibungen'!B86</f>
        <v>0</v>
      </c>
      <c r="D24" s="197">
        <f>'Hilfstabelle Abschreibungen'!C86</f>
        <v>0</v>
      </c>
      <c r="E24" s="120">
        <f>'Hilfstabelle Abschreibungen'!D86</f>
        <v>0</v>
      </c>
      <c r="F24" s="120">
        <v>0</v>
      </c>
      <c r="G24" s="120">
        <v>0</v>
      </c>
      <c r="H24" s="120">
        <v>0</v>
      </c>
      <c r="I24" s="17" t="s">
        <v>80</v>
      </c>
      <c r="J24" s="17">
        <v>330000</v>
      </c>
      <c r="K24" s="17" t="s">
        <v>81</v>
      </c>
      <c r="L24" s="17">
        <v>330999</v>
      </c>
      <c r="M24" s="168" t="s">
        <v>249</v>
      </c>
      <c r="N24" s="17"/>
    </row>
    <row r="25" spans="1:14" ht="16.350000000000001" customHeight="1" x14ac:dyDescent="0.25">
      <c r="A25" s="138" t="s">
        <v>27</v>
      </c>
      <c r="B25" s="218">
        <v>0</v>
      </c>
      <c r="C25" s="197">
        <v>0</v>
      </c>
      <c r="D25" s="197">
        <v>0</v>
      </c>
      <c r="E25" s="139">
        <v>0</v>
      </c>
      <c r="F25" s="139">
        <v>0</v>
      </c>
      <c r="G25" s="139">
        <v>0</v>
      </c>
      <c r="H25" s="139">
        <v>0</v>
      </c>
      <c r="I25" s="16" t="s">
        <v>80</v>
      </c>
      <c r="J25" s="16">
        <v>332000</v>
      </c>
      <c r="K25" s="16" t="s">
        <v>81</v>
      </c>
      <c r="L25" s="16">
        <v>332999</v>
      </c>
      <c r="M25" s="168"/>
    </row>
    <row r="26" spans="1:14" ht="16.350000000000001" customHeight="1" x14ac:dyDescent="0.25">
      <c r="A26" s="20" t="s">
        <v>28</v>
      </c>
      <c r="B26" s="205">
        <v>0</v>
      </c>
      <c r="C26" s="198">
        <v>0</v>
      </c>
      <c r="D26" s="198">
        <v>0</v>
      </c>
      <c r="E26" s="55">
        <v>0</v>
      </c>
      <c r="F26" s="55">
        <v>0</v>
      </c>
      <c r="G26" s="55">
        <v>0</v>
      </c>
      <c r="H26" s="55">
        <v>0</v>
      </c>
      <c r="I26" s="16" t="s">
        <v>80</v>
      </c>
      <c r="J26" s="16">
        <v>339000</v>
      </c>
      <c r="K26" s="16" t="s">
        <v>81</v>
      </c>
      <c r="L26" s="16">
        <v>339999</v>
      </c>
    </row>
    <row r="27" spans="1:14" ht="16.350000000000001" customHeight="1" x14ac:dyDescent="0.25">
      <c r="A27" s="7" t="s">
        <v>16</v>
      </c>
      <c r="B27" s="179">
        <f>SUM(B28:B33)</f>
        <v>0</v>
      </c>
      <c r="C27" s="193">
        <f>SUM(C28:C33)</f>
        <v>0</v>
      </c>
      <c r="D27" s="193">
        <f>SUM(D28:D33)</f>
        <v>0</v>
      </c>
      <c r="E27" s="54">
        <f>SUM(E28:E33)</f>
        <v>0</v>
      </c>
      <c r="F27" s="54">
        <f t="shared" ref="F27:H27" si="3">SUM(F28:F33)</f>
        <v>0</v>
      </c>
      <c r="G27" s="54">
        <f t="shared" si="3"/>
        <v>0</v>
      </c>
      <c r="H27" s="54">
        <f t="shared" si="3"/>
        <v>0</v>
      </c>
      <c r="I27" s="16" t="s">
        <v>80</v>
      </c>
      <c r="J27" s="16">
        <v>340000</v>
      </c>
      <c r="K27" s="16" t="s">
        <v>81</v>
      </c>
      <c r="L27" s="16">
        <v>349999</v>
      </c>
    </row>
    <row r="28" spans="1:14" s="87" customFormat="1" ht="16.350000000000001" customHeight="1" x14ac:dyDescent="0.2">
      <c r="A28" s="83" t="s">
        <v>17</v>
      </c>
      <c r="B28" s="180">
        <v>0</v>
      </c>
      <c r="C28" s="196">
        <f>'Hilfstabelle Hypotheken'!B40</f>
        <v>0</v>
      </c>
      <c r="D28" s="196">
        <f>'Hilfstabelle Hypotheken'!C40</f>
        <v>0</v>
      </c>
      <c r="E28" s="84">
        <f>'Hilfstabelle Hypotheken'!D40</f>
        <v>0</v>
      </c>
      <c r="F28" s="84">
        <f>'Hilfstabelle Hypotheken'!E40</f>
        <v>0</v>
      </c>
      <c r="G28" s="84">
        <f>'Hilfstabelle Hypotheken'!F40</f>
        <v>0</v>
      </c>
      <c r="H28" s="84">
        <f>'Hilfstabelle Hypotheken'!G40</f>
        <v>0</v>
      </c>
      <c r="I28" s="17" t="s">
        <v>80</v>
      </c>
      <c r="J28" s="17">
        <v>340000</v>
      </c>
      <c r="K28" s="17" t="s">
        <v>81</v>
      </c>
      <c r="L28" s="17">
        <v>340999</v>
      </c>
      <c r="M28" s="168" t="s">
        <v>243</v>
      </c>
      <c r="N28" s="17"/>
    </row>
    <row r="29" spans="1:14" s="87" customFormat="1" ht="16.350000000000001" customHeight="1" x14ac:dyDescent="0.2">
      <c r="A29" s="83" t="s">
        <v>18</v>
      </c>
      <c r="B29" s="180">
        <v>0</v>
      </c>
      <c r="C29" s="196">
        <v>0</v>
      </c>
      <c r="D29" s="196">
        <v>0</v>
      </c>
      <c r="E29" s="84">
        <v>0</v>
      </c>
      <c r="F29" s="84">
        <v>0</v>
      </c>
      <c r="G29" s="84">
        <v>0</v>
      </c>
      <c r="H29" s="84">
        <v>0</v>
      </c>
      <c r="I29" s="17" t="s">
        <v>80</v>
      </c>
      <c r="J29" s="17">
        <v>341000</v>
      </c>
      <c r="K29" s="17" t="s">
        <v>81</v>
      </c>
      <c r="L29" s="17">
        <v>341999</v>
      </c>
      <c r="M29" s="17"/>
      <c r="N29" s="17"/>
    </row>
    <row r="30" spans="1:14" s="87" customFormat="1" ht="16.350000000000001" customHeight="1" x14ac:dyDescent="0.2">
      <c r="A30" s="83" t="s">
        <v>29</v>
      </c>
      <c r="B30" s="180">
        <v>0</v>
      </c>
      <c r="C30" s="196">
        <v>0</v>
      </c>
      <c r="D30" s="196">
        <v>0</v>
      </c>
      <c r="E30" s="84">
        <v>0</v>
      </c>
      <c r="F30" s="84">
        <v>0</v>
      </c>
      <c r="G30" s="84">
        <v>0</v>
      </c>
      <c r="H30" s="84">
        <v>0</v>
      </c>
      <c r="I30" s="17" t="s">
        <v>80</v>
      </c>
      <c r="J30" s="17">
        <v>342000</v>
      </c>
      <c r="K30" s="17" t="s">
        <v>81</v>
      </c>
      <c r="L30" s="17">
        <v>342999</v>
      </c>
      <c r="M30" s="17"/>
      <c r="N30" s="17"/>
    </row>
    <row r="31" spans="1:14" s="87" customFormat="1" ht="16.350000000000001" customHeight="1" x14ac:dyDescent="0.2">
      <c r="A31" s="95" t="s">
        <v>30</v>
      </c>
      <c r="B31" s="206">
        <v>0</v>
      </c>
      <c r="C31" s="197">
        <v>0</v>
      </c>
      <c r="D31" s="197">
        <v>0</v>
      </c>
      <c r="E31" s="120">
        <v>0</v>
      </c>
      <c r="F31" s="120">
        <v>0</v>
      </c>
      <c r="G31" s="120">
        <v>0</v>
      </c>
      <c r="H31" s="120">
        <v>0</v>
      </c>
      <c r="I31" s="17" t="s">
        <v>80</v>
      </c>
      <c r="J31" s="17">
        <v>343000</v>
      </c>
      <c r="K31" s="17" t="s">
        <v>81</v>
      </c>
      <c r="L31" s="17">
        <v>343999</v>
      </c>
      <c r="M31" s="17"/>
      <c r="N31" s="17"/>
    </row>
    <row r="32" spans="1:14" s="87" customFormat="1" ht="16.350000000000001" customHeight="1" x14ac:dyDescent="0.2">
      <c r="A32" s="83" t="s">
        <v>31</v>
      </c>
      <c r="B32" s="180">
        <v>0</v>
      </c>
      <c r="C32" s="196">
        <f>'Hilfstabelle Abschreibungen'!B59</f>
        <v>0</v>
      </c>
      <c r="D32" s="196">
        <f>'Hilfstabelle Abschreibungen'!C59</f>
        <v>0</v>
      </c>
      <c r="E32" s="84">
        <f>'Hilfstabelle Abschreibungen'!D59</f>
        <v>0</v>
      </c>
      <c r="F32" s="84">
        <f>'Hilfstabelle Abschreibungen'!E59</f>
        <v>0</v>
      </c>
      <c r="G32" s="84">
        <f>'Hilfstabelle Abschreibungen'!F59</f>
        <v>0</v>
      </c>
      <c r="H32" s="84">
        <f>'Hilfstabelle Abschreibungen'!G59</f>
        <v>0</v>
      </c>
      <c r="I32" s="17" t="s">
        <v>80</v>
      </c>
      <c r="J32" s="17">
        <v>344000</v>
      </c>
      <c r="K32" s="17" t="s">
        <v>81</v>
      </c>
      <c r="L32" s="17">
        <v>344999</v>
      </c>
      <c r="M32" s="168" t="s">
        <v>248</v>
      </c>
      <c r="N32" s="17"/>
    </row>
    <row r="33" spans="1:14" s="87" customFormat="1" ht="16.350000000000001" customHeight="1" x14ac:dyDescent="0.2">
      <c r="A33" s="90" t="s">
        <v>32</v>
      </c>
      <c r="B33" s="207">
        <v>0</v>
      </c>
      <c r="C33" s="198">
        <v>0</v>
      </c>
      <c r="D33" s="198">
        <v>0</v>
      </c>
      <c r="E33" s="91">
        <v>0</v>
      </c>
      <c r="F33" s="91">
        <v>0</v>
      </c>
      <c r="G33" s="91">
        <v>0</v>
      </c>
      <c r="H33" s="91">
        <v>0</v>
      </c>
      <c r="I33" s="17" t="s">
        <v>80</v>
      </c>
      <c r="J33" s="17">
        <v>349000</v>
      </c>
      <c r="K33" s="17" t="s">
        <v>81</v>
      </c>
      <c r="L33" s="17">
        <v>349999</v>
      </c>
      <c r="M33" s="17"/>
      <c r="N33" s="17"/>
    </row>
    <row r="34" spans="1:14" ht="16.350000000000001" customHeight="1" x14ac:dyDescent="0.25">
      <c r="A34" s="7" t="s">
        <v>33</v>
      </c>
      <c r="B34" s="179">
        <f>SUM(B35:B36)</f>
        <v>0</v>
      </c>
      <c r="C34" s="193">
        <f>SUM(C35:C36)</f>
        <v>0</v>
      </c>
      <c r="D34" s="193">
        <f>SUM(D35:D36)</f>
        <v>0</v>
      </c>
      <c r="E34" s="54">
        <f>SUM(E35:E36)</f>
        <v>0</v>
      </c>
      <c r="F34" s="54">
        <f t="shared" ref="F34:H34" si="4">SUM(F35:F36)</f>
        <v>0</v>
      </c>
      <c r="G34" s="54">
        <f t="shared" si="4"/>
        <v>0</v>
      </c>
      <c r="H34" s="54">
        <f t="shared" si="4"/>
        <v>0</v>
      </c>
      <c r="I34" s="16" t="s">
        <v>80</v>
      </c>
      <c r="J34" s="16">
        <v>350000</v>
      </c>
      <c r="K34" s="16" t="s">
        <v>81</v>
      </c>
      <c r="L34" s="16">
        <v>351999</v>
      </c>
    </row>
    <row r="35" spans="1:14" ht="16.350000000000001" customHeight="1" x14ac:dyDescent="0.2">
      <c r="A35" s="5" t="s">
        <v>107</v>
      </c>
      <c r="B35" s="180">
        <v>0</v>
      </c>
      <c r="C35" s="196">
        <v>0</v>
      </c>
      <c r="D35" s="196">
        <v>0</v>
      </c>
      <c r="E35" s="53">
        <v>0</v>
      </c>
      <c r="F35" s="53">
        <v>0</v>
      </c>
      <c r="G35" s="53">
        <v>0</v>
      </c>
      <c r="H35" s="53">
        <v>0</v>
      </c>
      <c r="I35" s="16" t="s">
        <v>80</v>
      </c>
      <c r="J35" s="16">
        <v>350000</v>
      </c>
      <c r="K35" s="16" t="s">
        <v>81</v>
      </c>
      <c r="L35" s="16">
        <v>350999</v>
      </c>
    </row>
    <row r="36" spans="1:14" ht="16.350000000000001" customHeight="1" x14ac:dyDescent="0.2">
      <c r="A36" s="3" t="s">
        <v>97</v>
      </c>
      <c r="B36" s="207">
        <v>0</v>
      </c>
      <c r="C36" s="198">
        <v>0</v>
      </c>
      <c r="D36" s="198">
        <v>0</v>
      </c>
      <c r="E36" s="56">
        <v>0</v>
      </c>
      <c r="F36" s="56">
        <v>0</v>
      </c>
      <c r="G36" s="56">
        <v>0</v>
      </c>
      <c r="H36" s="56">
        <v>0</v>
      </c>
      <c r="I36" s="16" t="s">
        <v>80</v>
      </c>
      <c r="J36" s="16">
        <v>351000</v>
      </c>
      <c r="K36" s="16" t="s">
        <v>81</v>
      </c>
      <c r="L36" s="16">
        <v>351999</v>
      </c>
    </row>
    <row r="37" spans="1:14" ht="16.350000000000001" customHeight="1" x14ac:dyDescent="0.25">
      <c r="A37" s="7" t="s">
        <v>167</v>
      </c>
      <c r="B37" s="179">
        <f>SUM(B38:B45)</f>
        <v>0</v>
      </c>
      <c r="C37" s="193">
        <f>SUM(C38:C45)</f>
        <v>0</v>
      </c>
      <c r="D37" s="193">
        <f>SUM(D38:D45)</f>
        <v>0</v>
      </c>
      <c r="E37" s="54">
        <f>SUM(E38:E45)</f>
        <v>0</v>
      </c>
      <c r="F37" s="54">
        <f t="shared" ref="F37:H37" si="5">SUM(F38:F45)</f>
        <v>0</v>
      </c>
      <c r="G37" s="54">
        <f t="shared" si="5"/>
        <v>0</v>
      </c>
      <c r="H37" s="54">
        <f t="shared" si="5"/>
        <v>0</v>
      </c>
      <c r="I37" s="16" t="s">
        <v>80</v>
      </c>
      <c r="J37" s="16">
        <v>360000</v>
      </c>
      <c r="K37" s="16" t="s">
        <v>81</v>
      </c>
      <c r="L37" s="16">
        <v>369999</v>
      </c>
    </row>
    <row r="38" spans="1:14" ht="16.350000000000001" customHeight="1" x14ac:dyDescent="0.2">
      <c r="A38" s="5" t="s">
        <v>34</v>
      </c>
      <c r="B38" s="180">
        <v>0</v>
      </c>
      <c r="C38" s="196">
        <v>0</v>
      </c>
      <c r="D38" s="196">
        <v>0</v>
      </c>
      <c r="E38" s="53">
        <v>0</v>
      </c>
      <c r="F38" s="53">
        <v>0</v>
      </c>
      <c r="G38" s="53">
        <v>0</v>
      </c>
      <c r="H38" s="53">
        <v>0</v>
      </c>
      <c r="I38" s="16" t="s">
        <v>80</v>
      </c>
      <c r="J38" s="16">
        <v>360000</v>
      </c>
      <c r="K38" s="16" t="s">
        <v>81</v>
      </c>
      <c r="L38" s="16">
        <v>360999</v>
      </c>
    </row>
    <row r="39" spans="1:14" ht="16.350000000000001" customHeight="1" x14ac:dyDescent="0.2">
      <c r="A39" s="5" t="s">
        <v>35</v>
      </c>
      <c r="B39" s="180">
        <v>0</v>
      </c>
      <c r="C39" s="196">
        <v>0</v>
      </c>
      <c r="D39" s="196">
        <v>0</v>
      </c>
      <c r="E39" s="53">
        <v>0</v>
      </c>
      <c r="F39" s="53">
        <v>0</v>
      </c>
      <c r="G39" s="53">
        <v>0</v>
      </c>
      <c r="H39" s="53">
        <v>0</v>
      </c>
      <c r="I39" s="16" t="s">
        <v>80</v>
      </c>
      <c r="J39" s="16">
        <v>361000</v>
      </c>
      <c r="K39" s="16" t="s">
        <v>81</v>
      </c>
      <c r="L39" s="16">
        <v>361999</v>
      </c>
    </row>
    <row r="40" spans="1:14" ht="16.350000000000001" customHeight="1" x14ac:dyDescent="0.2">
      <c r="A40" s="5" t="s">
        <v>36</v>
      </c>
      <c r="B40" s="180">
        <v>0</v>
      </c>
      <c r="C40" s="196">
        <v>0</v>
      </c>
      <c r="D40" s="196">
        <v>0</v>
      </c>
      <c r="E40" s="53">
        <v>0</v>
      </c>
      <c r="F40" s="53">
        <v>0</v>
      </c>
      <c r="G40" s="53">
        <v>0</v>
      </c>
      <c r="H40" s="53">
        <v>0</v>
      </c>
      <c r="I40" s="16" t="s">
        <v>80</v>
      </c>
      <c r="J40" s="16">
        <v>362000</v>
      </c>
      <c r="K40" s="16" t="s">
        <v>81</v>
      </c>
      <c r="L40" s="16">
        <v>362999</v>
      </c>
    </row>
    <row r="41" spans="1:14" s="87" customFormat="1" ht="16.350000000000001" customHeight="1" x14ac:dyDescent="0.2">
      <c r="A41" s="83" t="s">
        <v>37</v>
      </c>
      <c r="B41" s="180">
        <v>0</v>
      </c>
      <c r="C41" s="196">
        <v>0</v>
      </c>
      <c r="D41" s="196">
        <v>0</v>
      </c>
      <c r="E41" s="84">
        <v>0</v>
      </c>
      <c r="F41" s="84">
        <v>0</v>
      </c>
      <c r="G41" s="84">
        <v>0</v>
      </c>
      <c r="H41" s="84">
        <v>0</v>
      </c>
      <c r="I41" s="17" t="s">
        <v>80</v>
      </c>
      <c r="J41" s="17">
        <v>363000</v>
      </c>
      <c r="K41" s="17" t="s">
        <v>81</v>
      </c>
      <c r="L41" s="17">
        <v>363999</v>
      </c>
      <c r="M41" s="17"/>
      <c r="N41" s="17"/>
    </row>
    <row r="42" spans="1:14" ht="16.350000000000001" customHeight="1" x14ac:dyDescent="0.2">
      <c r="A42" s="5" t="s">
        <v>38</v>
      </c>
      <c r="B42" s="180">
        <v>0</v>
      </c>
      <c r="C42" s="196">
        <v>0</v>
      </c>
      <c r="D42" s="196">
        <v>0</v>
      </c>
      <c r="E42" s="53">
        <v>0</v>
      </c>
      <c r="F42" s="53">
        <v>0</v>
      </c>
      <c r="G42" s="53">
        <v>0</v>
      </c>
      <c r="H42" s="53">
        <v>0</v>
      </c>
      <c r="I42" s="16" t="s">
        <v>80</v>
      </c>
      <c r="J42" s="16">
        <v>364000</v>
      </c>
      <c r="K42" s="16" t="s">
        <v>81</v>
      </c>
      <c r="L42" s="16">
        <v>364999</v>
      </c>
    </row>
    <row r="43" spans="1:14" ht="16.350000000000001" customHeight="1" x14ac:dyDescent="0.2">
      <c r="A43" s="5" t="s">
        <v>39</v>
      </c>
      <c r="B43" s="180">
        <v>0</v>
      </c>
      <c r="C43" s="196">
        <v>0</v>
      </c>
      <c r="D43" s="196">
        <v>0</v>
      </c>
      <c r="E43" s="53">
        <v>0</v>
      </c>
      <c r="F43" s="53">
        <v>0</v>
      </c>
      <c r="G43" s="53">
        <v>0</v>
      </c>
      <c r="H43" s="53">
        <v>0</v>
      </c>
      <c r="I43" s="16" t="s">
        <v>80</v>
      </c>
      <c r="J43" s="16">
        <v>365000</v>
      </c>
      <c r="K43" s="16" t="s">
        <v>81</v>
      </c>
      <c r="L43" s="16">
        <v>365999</v>
      </c>
    </row>
    <row r="44" spans="1:14" ht="16.350000000000001" customHeight="1" x14ac:dyDescent="0.2">
      <c r="A44" s="5" t="s">
        <v>40</v>
      </c>
      <c r="B44" s="180">
        <v>0</v>
      </c>
      <c r="C44" s="196">
        <v>0</v>
      </c>
      <c r="D44" s="196">
        <v>0</v>
      </c>
      <c r="E44" s="53">
        <v>0</v>
      </c>
      <c r="F44" s="53">
        <v>0</v>
      </c>
      <c r="G44" s="53">
        <v>0</v>
      </c>
      <c r="H44" s="53">
        <v>0</v>
      </c>
      <c r="I44" s="16" t="s">
        <v>80</v>
      </c>
      <c r="J44" s="16">
        <v>366000</v>
      </c>
      <c r="K44" s="16" t="s">
        <v>81</v>
      </c>
      <c r="L44" s="16">
        <v>366999</v>
      </c>
    </row>
    <row r="45" spans="1:14" ht="16.350000000000001" customHeight="1" x14ac:dyDescent="0.2">
      <c r="A45" s="49" t="s">
        <v>113</v>
      </c>
      <c r="B45" s="209">
        <v>0</v>
      </c>
      <c r="C45" s="202">
        <v>0</v>
      </c>
      <c r="D45" s="202">
        <v>0</v>
      </c>
      <c r="E45" s="121">
        <v>0</v>
      </c>
      <c r="F45" s="121">
        <v>0</v>
      </c>
      <c r="G45" s="121">
        <v>0</v>
      </c>
      <c r="H45" s="121">
        <v>0</v>
      </c>
      <c r="I45" s="16" t="s">
        <v>80</v>
      </c>
      <c r="J45" s="16">
        <v>369000</v>
      </c>
      <c r="K45" s="16" t="s">
        <v>81</v>
      </c>
      <c r="L45" s="16">
        <v>369999</v>
      </c>
    </row>
    <row r="46" spans="1:14" ht="16.350000000000001" customHeight="1" x14ac:dyDescent="0.25">
      <c r="A46" s="94" t="s">
        <v>41</v>
      </c>
      <c r="B46" s="217">
        <f t="shared" ref="B46:H46" si="6">SUM(B47)</f>
        <v>0</v>
      </c>
      <c r="C46" s="214">
        <f t="shared" si="6"/>
        <v>0</v>
      </c>
      <c r="D46" s="214">
        <f t="shared" si="6"/>
        <v>0</v>
      </c>
      <c r="E46" s="82">
        <f t="shared" si="6"/>
        <v>0</v>
      </c>
      <c r="F46" s="82">
        <f t="shared" si="6"/>
        <v>0</v>
      </c>
      <c r="G46" s="82">
        <f t="shared" si="6"/>
        <v>0</v>
      </c>
      <c r="H46" s="82">
        <f t="shared" si="6"/>
        <v>0</v>
      </c>
      <c r="I46" s="16" t="s">
        <v>80</v>
      </c>
      <c r="J46" s="16">
        <v>370000</v>
      </c>
      <c r="K46" s="16" t="s">
        <v>81</v>
      </c>
      <c r="L46" s="16">
        <v>370999</v>
      </c>
    </row>
    <row r="47" spans="1:14" s="87" customFormat="1" ht="16.350000000000001" customHeight="1" x14ac:dyDescent="0.2">
      <c r="A47" s="90" t="s">
        <v>168</v>
      </c>
      <c r="B47" s="207">
        <v>0</v>
      </c>
      <c r="C47" s="198">
        <v>0</v>
      </c>
      <c r="D47" s="198">
        <v>0</v>
      </c>
      <c r="E47" s="91">
        <v>0</v>
      </c>
      <c r="F47" s="91">
        <v>0</v>
      </c>
      <c r="G47" s="91">
        <v>0</v>
      </c>
      <c r="H47" s="91">
        <v>0</v>
      </c>
      <c r="I47" s="17" t="s">
        <v>80</v>
      </c>
      <c r="J47" s="17">
        <v>370000</v>
      </c>
      <c r="K47" s="17" t="s">
        <v>81</v>
      </c>
      <c r="L47" s="17">
        <v>370999</v>
      </c>
      <c r="M47" s="17"/>
      <c r="N47" s="17"/>
    </row>
    <row r="48" spans="1:14" ht="16.350000000000001" customHeight="1" x14ac:dyDescent="0.25">
      <c r="A48" s="94" t="s">
        <v>42</v>
      </c>
      <c r="B48" s="217">
        <f t="shared" ref="B48:H48" si="7">SUM(B49:B51)</f>
        <v>0</v>
      </c>
      <c r="C48" s="214">
        <f t="shared" si="7"/>
        <v>0</v>
      </c>
      <c r="D48" s="214">
        <f t="shared" si="7"/>
        <v>0</v>
      </c>
      <c r="E48" s="82">
        <f t="shared" si="7"/>
        <v>0</v>
      </c>
      <c r="F48" s="82">
        <f t="shared" si="7"/>
        <v>0</v>
      </c>
      <c r="G48" s="82">
        <f t="shared" si="7"/>
        <v>0</v>
      </c>
      <c r="H48" s="82">
        <f t="shared" si="7"/>
        <v>0</v>
      </c>
      <c r="I48" s="16" t="s">
        <v>80</v>
      </c>
      <c r="J48" s="16">
        <v>390000</v>
      </c>
      <c r="K48" s="16" t="s">
        <v>81</v>
      </c>
      <c r="L48" s="16">
        <v>399999</v>
      </c>
    </row>
    <row r="49" spans="1:14" s="87" customFormat="1" ht="16.350000000000001" customHeight="1" x14ac:dyDescent="0.2">
      <c r="A49" s="95" t="s">
        <v>43</v>
      </c>
      <c r="B49" s="206">
        <v>0</v>
      </c>
      <c r="C49" s="197">
        <v>0</v>
      </c>
      <c r="D49" s="197">
        <v>0</v>
      </c>
      <c r="E49" s="120">
        <v>0</v>
      </c>
      <c r="F49" s="120">
        <v>0</v>
      </c>
      <c r="G49" s="120">
        <v>0</v>
      </c>
      <c r="H49" s="120">
        <v>0</v>
      </c>
      <c r="I49" s="17" t="s">
        <v>80</v>
      </c>
      <c r="J49" s="17">
        <v>390000</v>
      </c>
      <c r="K49" s="17" t="s">
        <v>81</v>
      </c>
      <c r="L49" s="17">
        <v>390099</v>
      </c>
      <c r="M49" s="17"/>
      <c r="N49" s="17"/>
    </row>
    <row r="50" spans="1:14" s="87" customFormat="1" ht="16.350000000000001" customHeight="1" x14ac:dyDescent="0.2">
      <c r="A50" s="95" t="s">
        <v>201</v>
      </c>
      <c r="B50" s="206">
        <v>0</v>
      </c>
      <c r="C50" s="197">
        <v>0</v>
      </c>
      <c r="D50" s="197">
        <v>0</v>
      </c>
      <c r="E50" s="120">
        <v>0</v>
      </c>
      <c r="F50" s="120">
        <v>0</v>
      </c>
      <c r="G50" s="120">
        <v>0</v>
      </c>
      <c r="H50" s="120">
        <v>0</v>
      </c>
      <c r="I50" s="17" t="s">
        <v>80</v>
      </c>
      <c r="J50" s="17">
        <v>398000</v>
      </c>
      <c r="K50" s="17" t="s">
        <v>81</v>
      </c>
      <c r="L50" s="17">
        <v>398099</v>
      </c>
      <c r="M50" s="17"/>
      <c r="N50" s="17"/>
    </row>
    <row r="51" spans="1:14" s="87" customFormat="1" ht="16.350000000000001" customHeight="1" x14ac:dyDescent="0.2">
      <c r="A51" s="88" t="s">
        <v>202</v>
      </c>
      <c r="B51" s="211">
        <v>0</v>
      </c>
      <c r="C51" s="200">
        <v>0</v>
      </c>
      <c r="D51" s="200">
        <v>0</v>
      </c>
      <c r="E51" s="89">
        <v>0</v>
      </c>
      <c r="F51" s="89">
        <v>0</v>
      </c>
      <c r="G51" s="89">
        <v>0</v>
      </c>
      <c r="H51" s="89">
        <v>0</v>
      </c>
      <c r="I51" s="17" t="s">
        <v>80</v>
      </c>
      <c r="J51" s="17">
        <v>399000</v>
      </c>
      <c r="K51" s="17" t="s">
        <v>81</v>
      </c>
      <c r="L51" s="17">
        <v>399099</v>
      </c>
      <c r="M51" s="17"/>
      <c r="N51" s="17"/>
    </row>
    <row r="52" spans="1:14" s="13" customFormat="1" ht="16.350000000000001" customHeight="1" x14ac:dyDescent="0.25">
      <c r="A52" s="191" t="s">
        <v>44</v>
      </c>
      <c r="B52" s="179">
        <f>B48+B46+B37+B34+B27+B23+B12+B3</f>
        <v>0</v>
      </c>
      <c r="C52" s="192">
        <f t="shared" ref="C52:H52" si="8">C48+C46+C37+C34+C27+C23+C12+C3</f>
        <v>0</v>
      </c>
      <c r="D52" s="192">
        <f t="shared" si="8"/>
        <v>0</v>
      </c>
      <c r="E52" s="192">
        <f t="shared" si="8"/>
        <v>0</v>
      </c>
      <c r="F52" s="192">
        <f t="shared" si="8"/>
        <v>0</v>
      </c>
      <c r="G52" s="192">
        <f t="shared" si="8"/>
        <v>0</v>
      </c>
      <c r="H52" s="192">
        <f t="shared" si="8"/>
        <v>0</v>
      </c>
      <c r="I52" s="16" t="s">
        <v>80</v>
      </c>
      <c r="J52" s="16">
        <v>300000</v>
      </c>
      <c r="K52" s="16" t="s">
        <v>81</v>
      </c>
      <c r="L52" s="16">
        <v>399999</v>
      </c>
      <c r="M52" s="16"/>
      <c r="N52" s="16"/>
    </row>
    <row r="53" spans="1:14" s="13" customFormat="1" ht="10.7" customHeight="1" x14ac:dyDescent="0.2">
      <c r="A53" s="3"/>
      <c r="B53" s="3"/>
      <c r="C53" s="3"/>
      <c r="D53" s="3"/>
      <c r="E53" s="3"/>
      <c r="F53" s="3"/>
      <c r="G53" s="3"/>
      <c r="H53" s="3"/>
      <c r="I53" s="17"/>
      <c r="J53" s="17"/>
      <c r="K53" s="17"/>
      <c r="L53" s="17"/>
      <c r="M53" s="17"/>
      <c r="N53" s="17"/>
    </row>
    <row r="54" spans="1:14" ht="16.350000000000001" customHeight="1" x14ac:dyDescent="0.25">
      <c r="A54" s="7" t="s">
        <v>45</v>
      </c>
      <c r="B54" s="179">
        <f>SUM(B55:B57)</f>
        <v>0</v>
      </c>
      <c r="C54" s="193">
        <f>SUM(C55:C57)</f>
        <v>0</v>
      </c>
      <c r="D54" s="193">
        <f>SUM(D55:D57)</f>
        <v>0</v>
      </c>
      <c r="E54" s="8">
        <f>SUM(E55:E57)</f>
        <v>0</v>
      </c>
      <c r="F54" s="43">
        <f t="shared" ref="F54:H54" si="9">SUM(F55:F57)</f>
        <v>0</v>
      </c>
      <c r="G54" s="43">
        <f t="shared" si="9"/>
        <v>0</v>
      </c>
      <c r="H54" s="43">
        <f t="shared" si="9"/>
        <v>0</v>
      </c>
      <c r="I54" s="16" t="s">
        <v>80</v>
      </c>
      <c r="J54" s="16">
        <v>410000</v>
      </c>
      <c r="K54" s="16" t="s">
        <v>81</v>
      </c>
      <c r="L54" s="16">
        <v>413999</v>
      </c>
    </row>
    <row r="55" spans="1:14" ht="16.350000000000001" customHeight="1" x14ac:dyDescent="0.25">
      <c r="A55" s="5" t="s">
        <v>46</v>
      </c>
      <c r="B55" s="179">
        <v>0</v>
      </c>
      <c r="C55" s="194">
        <v>0</v>
      </c>
      <c r="D55" s="194">
        <v>0</v>
      </c>
      <c r="E55" s="6">
        <v>0</v>
      </c>
      <c r="F55" s="6">
        <v>0</v>
      </c>
      <c r="G55" s="6">
        <v>0</v>
      </c>
      <c r="H55" s="6">
        <v>0</v>
      </c>
      <c r="I55" s="16" t="s">
        <v>80</v>
      </c>
      <c r="J55" s="16">
        <v>410000</v>
      </c>
      <c r="K55" s="16" t="s">
        <v>81</v>
      </c>
      <c r="L55" s="16">
        <v>410999</v>
      </c>
    </row>
    <row r="56" spans="1:14" ht="16.350000000000001" customHeight="1" x14ac:dyDescent="0.25">
      <c r="A56" s="5" t="s">
        <v>47</v>
      </c>
      <c r="B56" s="179">
        <v>0</v>
      </c>
      <c r="C56" s="194">
        <v>0</v>
      </c>
      <c r="D56" s="194">
        <v>0</v>
      </c>
      <c r="E56" s="6">
        <v>0</v>
      </c>
      <c r="F56" s="6">
        <v>0</v>
      </c>
      <c r="G56" s="6">
        <v>0</v>
      </c>
      <c r="H56" s="6">
        <v>0</v>
      </c>
      <c r="I56" s="16" t="s">
        <v>80</v>
      </c>
      <c r="J56" s="16">
        <v>412000</v>
      </c>
      <c r="K56" s="16" t="s">
        <v>81</v>
      </c>
      <c r="L56" s="16">
        <v>412999</v>
      </c>
    </row>
    <row r="57" spans="1:14" ht="16.350000000000001" customHeight="1" x14ac:dyDescent="0.25">
      <c r="A57" s="3" t="s">
        <v>48</v>
      </c>
      <c r="B57" s="205">
        <v>0</v>
      </c>
      <c r="C57" s="195">
        <v>0</v>
      </c>
      <c r="D57" s="195">
        <v>0</v>
      </c>
      <c r="E57" s="4">
        <v>0</v>
      </c>
      <c r="F57" s="4">
        <v>0</v>
      </c>
      <c r="G57" s="4">
        <v>0</v>
      </c>
      <c r="H57" s="4">
        <v>0</v>
      </c>
      <c r="I57" s="16" t="s">
        <v>80</v>
      </c>
      <c r="J57" s="16">
        <v>413000</v>
      </c>
      <c r="K57" s="16" t="s">
        <v>81</v>
      </c>
      <c r="L57" s="16">
        <v>413999</v>
      </c>
    </row>
    <row r="58" spans="1:14" ht="16.350000000000001" customHeight="1" x14ac:dyDescent="0.25">
      <c r="A58" s="7" t="s">
        <v>49</v>
      </c>
      <c r="B58" s="179">
        <f>SUM(B59:B67)</f>
        <v>0</v>
      </c>
      <c r="C58" s="193">
        <f>SUM(C59:C67)</f>
        <v>0</v>
      </c>
      <c r="D58" s="193">
        <f>SUM(D59:D67)</f>
        <v>0</v>
      </c>
      <c r="E58" s="54">
        <f>SUM(E59:E67)</f>
        <v>0</v>
      </c>
      <c r="F58" s="54">
        <f t="shared" ref="F58:H58" si="10">SUM(F59:F67)</f>
        <v>0</v>
      </c>
      <c r="G58" s="54">
        <f t="shared" si="10"/>
        <v>0</v>
      </c>
      <c r="H58" s="54">
        <f t="shared" si="10"/>
        <v>0</v>
      </c>
      <c r="I58" s="16" t="s">
        <v>80</v>
      </c>
      <c r="J58" s="16">
        <v>420000</v>
      </c>
      <c r="K58" s="16" t="s">
        <v>81</v>
      </c>
      <c r="L58" s="16">
        <v>429999</v>
      </c>
    </row>
    <row r="59" spans="1:14" ht="16.350000000000001" customHeight="1" x14ac:dyDescent="0.2">
      <c r="A59" s="5" t="s">
        <v>50</v>
      </c>
      <c r="B59" s="180">
        <v>0</v>
      </c>
      <c r="C59" s="196">
        <v>0</v>
      </c>
      <c r="D59" s="196">
        <v>0</v>
      </c>
      <c r="E59" s="53">
        <v>0</v>
      </c>
      <c r="F59" s="53">
        <v>0</v>
      </c>
      <c r="G59" s="53">
        <v>0</v>
      </c>
      <c r="H59" s="53">
        <v>0</v>
      </c>
      <c r="I59" s="16" t="s">
        <v>80</v>
      </c>
      <c r="J59" s="16">
        <v>420000</v>
      </c>
      <c r="K59" s="16" t="s">
        <v>81</v>
      </c>
      <c r="L59" s="16">
        <v>420999</v>
      </c>
    </row>
    <row r="60" spans="1:14" s="87" customFormat="1" ht="16.350000000000001" customHeight="1" x14ac:dyDescent="0.2">
      <c r="A60" s="83" t="s">
        <v>51</v>
      </c>
      <c r="B60" s="180">
        <v>0</v>
      </c>
      <c r="C60" s="196">
        <v>0</v>
      </c>
      <c r="D60" s="196">
        <v>0</v>
      </c>
      <c r="E60" s="84">
        <v>0</v>
      </c>
      <c r="F60" s="84">
        <v>0</v>
      </c>
      <c r="G60" s="84">
        <v>0</v>
      </c>
      <c r="H60" s="84">
        <v>0</v>
      </c>
      <c r="I60" s="17" t="s">
        <v>80</v>
      </c>
      <c r="J60" s="17">
        <v>421000</v>
      </c>
      <c r="K60" s="17" t="s">
        <v>81</v>
      </c>
      <c r="L60" s="17">
        <v>421999</v>
      </c>
      <c r="M60" s="17"/>
      <c r="N60" s="17"/>
    </row>
    <row r="61" spans="1:14" s="87" customFormat="1" ht="16.350000000000001" customHeight="1" x14ac:dyDescent="0.2">
      <c r="A61" s="83" t="s">
        <v>52</v>
      </c>
      <c r="B61" s="180">
        <v>0</v>
      </c>
      <c r="C61" s="196">
        <v>0</v>
      </c>
      <c r="D61" s="196">
        <v>0</v>
      </c>
      <c r="E61" s="84">
        <v>0</v>
      </c>
      <c r="F61" s="84">
        <v>0</v>
      </c>
      <c r="G61" s="84">
        <v>0</v>
      </c>
      <c r="H61" s="84">
        <v>0</v>
      </c>
      <c r="I61" s="17" t="s">
        <v>80</v>
      </c>
      <c r="J61" s="17">
        <v>422000</v>
      </c>
      <c r="K61" s="17" t="s">
        <v>81</v>
      </c>
      <c r="L61" s="17">
        <v>422999</v>
      </c>
      <c r="M61" s="17"/>
      <c r="N61" s="17"/>
    </row>
    <row r="62" spans="1:14" s="87" customFormat="1" ht="16.350000000000001" customHeight="1" x14ac:dyDescent="0.2">
      <c r="A62" s="83" t="s">
        <v>53</v>
      </c>
      <c r="B62" s="180">
        <v>0</v>
      </c>
      <c r="C62" s="196">
        <v>0</v>
      </c>
      <c r="D62" s="196">
        <v>0</v>
      </c>
      <c r="E62" s="84">
        <v>0</v>
      </c>
      <c r="F62" s="84">
        <v>0</v>
      </c>
      <c r="G62" s="84">
        <v>0</v>
      </c>
      <c r="H62" s="84">
        <v>0</v>
      </c>
      <c r="I62" s="17" t="s">
        <v>80</v>
      </c>
      <c r="J62" s="17">
        <v>423000</v>
      </c>
      <c r="K62" s="17" t="s">
        <v>81</v>
      </c>
      <c r="L62" s="17">
        <v>423999</v>
      </c>
      <c r="M62" s="17"/>
      <c r="N62" s="17"/>
    </row>
    <row r="63" spans="1:14" s="87" customFormat="1" ht="16.350000000000001" customHeight="1" x14ac:dyDescent="0.2">
      <c r="A63" s="83" t="s">
        <v>99</v>
      </c>
      <c r="B63" s="180">
        <v>0</v>
      </c>
      <c r="C63" s="196">
        <v>0</v>
      </c>
      <c r="D63" s="196">
        <v>0</v>
      </c>
      <c r="E63" s="84">
        <v>0</v>
      </c>
      <c r="F63" s="84">
        <v>0</v>
      </c>
      <c r="G63" s="84">
        <v>0</v>
      </c>
      <c r="H63" s="84">
        <v>0</v>
      </c>
      <c r="I63" s="17" t="s">
        <v>80</v>
      </c>
      <c r="J63" s="17">
        <v>424000</v>
      </c>
      <c r="K63" s="17" t="s">
        <v>81</v>
      </c>
      <c r="L63" s="17">
        <v>424999</v>
      </c>
      <c r="M63" s="17"/>
      <c r="N63" s="17"/>
    </row>
    <row r="64" spans="1:14" s="87" customFormat="1" ht="16.350000000000001" customHeight="1" x14ac:dyDescent="0.2">
      <c r="A64" s="83" t="s">
        <v>54</v>
      </c>
      <c r="B64" s="180">
        <v>0</v>
      </c>
      <c r="C64" s="196">
        <v>0</v>
      </c>
      <c r="D64" s="196">
        <v>0</v>
      </c>
      <c r="E64" s="84">
        <v>0</v>
      </c>
      <c r="F64" s="84">
        <v>0</v>
      </c>
      <c r="G64" s="84">
        <v>0</v>
      </c>
      <c r="H64" s="84">
        <v>0</v>
      </c>
      <c r="I64" s="17" t="s">
        <v>80</v>
      </c>
      <c r="J64" s="17">
        <v>425000</v>
      </c>
      <c r="K64" s="17" t="s">
        <v>81</v>
      </c>
      <c r="L64" s="17">
        <v>425999</v>
      </c>
      <c r="M64" s="17"/>
      <c r="N64" s="17"/>
    </row>
    <row r="65" spans="1:14" s="87" customFormat="1" ht="16.350000000000001" customHeight="1" x14ac:dyDescent="0.2">
      <c r="A65" s="95" t="s">
        <v>55</v>
      </c>
      <c r="B65" s="206">
        <v>0</v>
      </c>
      <c r="C65" s="197">
        <v>0</v>
      </c>
      <c r="D65" s="197">
        <v>0</v>
      </c>
      <c r="E65" s="120">
        <v>0</v>
      </c>
      <c r="F65" s="120">
        <v>0</v>
      </c>
      <c r="G65" s="120">
        <v>0</v>
      </c>
      <c r="H65" s="120">
        <v>0</v>
      </c>
      <c r="I65" s="17" t="s">
        <v>80</v>
      </c>
      <c r="J65" s="17">
        <v>426000</v>
      </c>
      <c r="K65" s="17" t="s">
        <v>81</v>
      </c>
      <c r="L65" s="17">
        <v>426999</v>
      </c>
      <c r="M65" s="17"/>
      <c r="N65" s="17"/>
    </row>
    <row r="66" spans="1:14" ht="16.350000000000001" customHeight="1" x14ac:dyDescent="0.25">
      <c r="A66" s="5" t="s">
        <v>56</v>
      </c>
      <c r="B66" s="179">
        <v>0</v>
      </c>
      <c r="C66" s="196">
        <v>0</v>
      </c>
      <c r="D66" s="196">
        <v>0</v>
      </c>
      <c r="E66" s="53">
        <v>0</v>
      </c>
      <c r="F66" s="53">
        <v>0</v>
      </c>
      <c r="G66" s="53">
        <v>0</v>
      </c>
      <c r="H66" s="53">
        <v>0</v>
      </c>
      <c r="I66" s="16" t="s">
        <v>80</v>
      </c>
      <c r="J66" s="16">
        <v>427000</v>
      </c>
      <c r="K66" s="16" t="s">
        <v>81</v>
      </c>
      <c r="L66" s="16">
        <v>427999</v>
      </c>
    </row>
    <row r="67" spans="1:14" ht="16.350000000000001" customHeight="1" x14ac:dyDescent="0.25">
      <c r="A67" s="3" t="s">
        <v>57</v>
      </c>
      <c r="B67" s="205">
        <v>0</v>
      </c>
      <c r="C67" s="198">
        <v>0</v>
      </c>
      <c r="D67" s="198">
        <v>0</v>
      </c>
      <c r="E67" s="56">
        <v>0</v>
      </c>
      <c r="F67" s="56">
        <v>0</v>
      </c>
      <c r="G67" s="56">
        <v>0</v>
      </c>
      <c r="H67" s="56">
        <v>0</v>
      </c>
      <c r="I67" s="16" t="s">
        <v>80</v>
      </c>
      <c r="J67" s="16">
        <v>429000</v>
      </c>
      <c r="K67" s="16" t="s">
        <v>81</v>
      </c>
      <c r="L67" s="16">
        <v>429999</v>
      </c>
    </row>
    <row r="68" spans="1:14" ht="16.350000000000001" customHeight="1" x14ac:dyDescent="0.25">
      <c r="A68" s="7" t="s">
        <v>58</v>
      </c>
      <c r="B68" s="179">
        <f>SUM(B69:B72)</f>
        <v>0</v>
      </c>
      <c r="C68" s="193">
        <f>SUM(C69:C72)</f>
        <v>0</v>
      </c>
      <c r="D68" s="193">
        <f>SUM(D69:D72)</f>
        <v>0</v>
      </c>
      <c r="E68" s="54">
        <f>SUM(E69:E72)</f>
        <v>0</v>
      </c>
      <c r="F68" s="54">
        <f t="shared" ref="F68:H68" si="11">SUM(F69:F72)</f>
        <v>0</v>
      </c>
      <c r="G68" s="54">
        <f t="shared" si="11"/>
        <v>0</v>
      </c>
      <c r="H68" s="54">
        <f t="shared" si="11"/>
        <v>0</v>
      </c>
      <c r="I68" s="16" t="s">
        <v>80</v>
      </c>
      <c r="J68" s="16">
        <v>430000</v>
      </c>
      <c r="K68" s="16" t="s">
        <v>81</v>
      </c>
      <c r="L68" s="16">
        <v>439999</v>
      </c>
    </row>
    <row r="69" spans="1:14" ht="16.350000000000001" customHeight="1" x14ac:dyDescent="0.2">
      <c r="A69" s="138" t="s">
        <v>59</v>
      </c>
      <c r="B69" s="206">
        <v>0</v>
      </c>
      <c r="C69" s="197">
        <v>0</v>
      </c>
      <c r="D69" s="197">
        <v>0</v>
      </c>
      <c r="E69" s="84">
        <f t="shared" ref="E69:E72" si="12">SUM(E70)</f>
        <v>0</v>
      </c>
      <c r="F69" s="139">
        <v>0</v>
      </c>
      <c r="G69" s="139">
        <v>0</v>
      </c>
      <c r="H69" s="139">
        <v>0</v>
      </c>
      <c r="I69" s="16" t="s">
        <v>80</v>
      </c>
      <c r="J69" s="16">
        <v>430000</v>
      </c>
      <c r="K69" s="16" t="s">
        <v>81</v>
      </c>
      <c r="L69" s="16">
        <v>430999</v>
      </c>
    </row>
    <row r="70" spans="1:14" ht="16.350000000000001" customHeight="1" x14ac:dyDescent="0.2">
      <c r="A70" s="5" t="s">
        <v>60</v>
      </c>
      <c r="B70" s="180">
        <v>0</v>
      </c>
      <c r="C70" s="196">
        <v>0</v>
      </c>
      <c r="D70" s="196">
        <v>0</v>
      </c>
      <c r="E70" s="84">
        <f t="shared" si="12"/>
        <v>0</v>
      </c>
      <c r="F70" s="53">
        <v>0</v>
      </c>
      <c r="G70" s="53">
        <v>0</v>
      </c>
      <c r="H70" s="53">
        <v>0</v>
      </c>
      <c r="I70" s="16" t="s">
        <v>80</v>
      </c>
      <c r="J70" s="16">
        <v>431000</v>
      </c>
      <c r="K70" s="16" t="s">
        <v>81</v>
      </c>
      <c r="L70" s="16">
        <v>431999</v>
      </c>
    </row>
    <row r="71" spans="1:14" ht="16.350000000000001" customHeight="1" x14ac:dyDescent="0.2">
      <c r="A71" s="5" t="s">
        <v>61</v>
      </c>
      <c r="B71" s="180">
        <v>0</v>
      </c>
      <c r="C71" s="196">
        <v>0</v>
      </c>
      <c r="D71" s="196">
        <v>0</v>
      </c>
      <c r="E71" s="84">
        <f t="shared" si="12"/>
        <v>0</v>
      </c>
      <c r="F71" s="53">
        <v>0</v>
      </c>
      <c r="G71" s="53">
        <v>0</v>
      </c>
      <c r="H71" s="53">
        <v>0</v>
      </c>
      <c r="I71" s="16" t="s">
        <v>80</v>
      </c>
      <c r="J71" s="16">
        <v>432000</v>
      </c>
      <c r="K71" s="16" t="s">
        <v>81</v>
      </c>
      <c r="L71" s="16">
        <v>432999</v>
      </c>
    </row>
    <row r="72" spans="1:14" ht="16.350000000000001" customHeight="1" x14ac:dyDescent="0.2">
      <c r="A72" s="3" t="s">
        <v>62</v>
      </c>
      <c r="B72" s="207">
        <v>0</v>
      </c>
      <c r="C72" s="198">
        <v>0</v>
      </c>
      <c r="D72" s="199">
        <v>0</v>
      </c>
      <c r="E72" s="140">
        <f t="shared" si="12"/>
        <v>0</v>
      </c>
      <c r="F72" s="141">
        <v>0</v>
      </c>
      <c r="G72" s="56">
        <v>0</v>
      </c>
      <c r="H72" s="56">
        <v>0</v>
      </c>
      <c r="I72" s="16" t="s">
        <v>80</v>
      </c>
      <c r="J72" s="16">
        <v>439000</v>
      </c>
      <c r="K72" s="16" t="s">
        <v>81</v>
      </c>
      <c r="L72" s="16">
        <v>439999</v>
      </c>
    </row>
    <row r="73" spans="1:14" ht="16.350000000000001" customHeight="1" x14ac:dyDescent="0.25">
      <c r="A73" s="7" t="s">
        <v>63</v>
      </c>
      <c r="B73" s="179">
        <f>SUM(B74:B83)</f>
        <v>0</v>
      </c>
      <c r="C73" s="193">
        <f>SUM(C74:C83)</f>
        <v>0</v>
      </c>
      <c r="D73" s="193">
        <f>SUM(D74:D83)</f>
        <v>0</v>
      </c>
      <c r="E73" s="54">
        <f>SUM(E74:E83)</f>
        <v>0</v>
      </c>
      <c r="F73" s="54">
        <f t="shared" ref="F73:H73" si="13">SUM(F74:F77)</f>
        <v>0</v>
      </c>
      <c r="G73" s="54">
        <f t="shared" si="13"/>
        <v>0</v>
      </c>
      <c r="H73" s="54">
        <f t="shared" si="13"/>
        <v>0</v>
      </c>
      <c r="I73" s="16" t="s">
        <v>80</v>
      </c>
      <c r="J73" s="16">
        <v>440000</v>
      </c>
      <c r="K73" s="16" t="s">
        <v>81</v>
      </c>
      <c r="L73" s="16">
        <v>449999</v>
      </c>
    </row>
    <row r="74" spans="1:14" s="87" customFormat="1" ht="16.350000000000001" customHeight="1" x14ac:dyDescent="0.2">
      <c r="A74" s="83" t="s">
        <v>64</v>
      </c>
      <c r="B74" s="180">
        <v>0</v>
      </c>
      <c r="C74" s="196">
        <v>0</v>
      </c>
      <c r="D74" s="196">
        <v>0</v>
      </c>
      <c r="E74" s="84">
        <v>0</v>
      </c>
      <c r="F74" s="84">
        <v>0</v>
      </c>
      <c r="G74" s="84">
        <v>0</v>
      </c>
      <c r="H74" s="84">
        <v>0</v>
      </c>
      <c r="I74" s="17" t="s">
        <v>80</v>
      </c>
      <c r="J74" s="17">
        <v>440000</v>
      </c>
      <c r="K74" s="17" t="s">
        <v>81</v>
      </c>
      <c r="L74" s="17">
        <v>440999</v>
      </c>
      <c r="M74" s="17"/>
      <c r="N74" s="17"/>
    </row>
    <row r="75" spans="1:14" s="87" customFormat="1" ht="16.350000000000001" customHeight="1" x14ac:dyDescent="0.2">
      <c r="A75" s="83" t="s">
        <v>65</v>
      </c>
      <c r="B75" s="180">
        <v>0</v>
      </c>
      <c r="C75" s="196">
        <v>0</v>
      </c>
      <c r="D75" s="196">
        <v>0</v>
      </c>
      <c r="E75" s="84">
        <v>0</v>
      </c>
      <c r="F75" s="84">
        <v>0</v>
      </c>
      <c r="G75" s="84">
        <v>0</v>
      </c>
      <c r="H75" s="84">
        <v>0</v>
      </c>
      <c r="I75" s="17" t="s">
        <v>80</v>
      </c>
      <c r="J75" s="17">
        <v>441000</v>
      </c>
      <c r="K75" s="17" t="s">
        <v>81</v>
      </c>
      <c r="L75" s="17">
        <v>441999</v>
      </c>
      <c r="M75" s="17"/>
      <c r="N75" s="17"/>
    </row>
    <row r="76" spans="1:14" s="87" customFormat="1" ht="16.350000000000001" customHeight="1" x14ac:dyDescent="0.2">
      <c r="A76" s="83" t="s">
        <v>66</v>
      </c>
      <c r="B76" s="180">
        <v>0</v>
      </c>
      <c r="C76" s="196">
        <v>0</v>
      </c>
      <c r="D76" s="196">
        <v>0</v>
      </c>
      <c r="E76" s="84">
        <v>0</v>
      </c>
      <c r="F76" s="84">
        <v>0</v>
      </c>
      <c r="G76" s="84">
        <v>0</v>
      </c>
      <c r="H76" s="84">
        <v>0</v>
      </c>
      <c r="I76" s="17" t="s">
        <v>80</v>
      </c>
      <c r="J76" s="17">
        <v>442000</v>
      </c>
      <c r="K76" s="17" t="s">
        <v>81</v>
      </c>
      <c r="L76" s="17">
        <v>442999</v>
      </c>
      <c r="M76" s="17"/>
      <c r="N76" s="17"/>
    </row>
    <row r="77" spans="1:14" s="87" customFormat="1" ht="16.350000000000001" customHeight="1" x14ac:dyDescent="0.2">
      <c r="A77" s="95" t="s">
        <v>67</v>
      </c>
      <c r="B77" s="206">
        <v>0</v>
      </c>
      <c r="C77" s="197">
        <v>0</v>
      </c>
      <c r="D77" s="197">
        <v>0</v>
      </c>
      <c r="E77" s="120">
        <v>0</v>
      </c>
      <c r="F77" s="120">
        <v>0</v>
      </c>
      <c r="G77" s="120">
        <v>0</v>
      </c>
      <c r="H77" s="120">
        <v>0</v>
      </c>
      <c r="I77" s="17" t="s">
        <v>80</v>
      </c>
      <c r="J77" s="17">
        <v>443000</v>
      </c>
      <c r="K77" s="17" t="s">
        <v>81</v>
      </c>
      <c r="L77" s="17">
        <v>443999</v>
      </c>
      <c r="M77" s="17"/>
      <c r="N77" s="17"/>
    </row>
    <row r="78" spans="1:14" s="87" customFormat="1" ht="16.350000000000001" customHeight="1" x14ac:dyDescent="0.2">
      <c r="A78" s="83" t="s">
        <v>31</v>
      </c>
      <c r="B78" s="180">
        <v>0</v>
      </c>
      <c r="C78" s="196">
        <v>0</v>
      </c>
      <c r="D78" s="196">
        <v>0</v>
      </c>
      <c r="E78" s="84">
        <v>0</v>
      </c>
      <c r="F78" s="84">
        <v>0</v>
      </c>
      <c r="G78" s="84">
        <v>0</v>
      </c>
      <c r="H78" s="84">
        <v>0</v>
      </c>
      <c r="I78" s="17" t="s">
        <v>80</v>
      </c>
      <c r="J78" s="17">
        <v>444000</v>
      </c>
      <c r="K78" s="17" t="s">
        <v>81</v>
      </c>
      <c r="L78" s="17">
        <v>444999</v>
      </c>
      <c r="M78" s="17"/>
      <c r="N78" s="17"/>
    </row>
    <row r="79" spans="1:14" s="87" customFormat="1" ht="16.350000000000001" customHeight="1" x14ac:dyDescent="0.2">
      <c r="A79" s="83" t="s">
        <v>100</v>
      </c>
      <c r="B79" s="180">
        <v>0</v>
      </c>
      <c r="C79" s="196">
        <v>0</v>
      </c>
      <c r="D79" s="196">
        <v>0</v>
      </c>
      <c r="E79" s="84">
        <v>0</v>
      </c>
      <c r="F79" s="84">
        <v>0</v>
      </c>
      <c r="G79" s="84">
        <v>0</v>
      </c>
      <c r="H79" s="84">
        <v>0</v>
      </c>
      <c r="I79" s="17" t="s">
        <v>80</v>
      </c>
      <c r="J79" s="17">
        <v>445000</v>
      </c>
      <c r="K79" s="17" t="s">
        <v>81</v>
      </c>
      <c r="L79" s="17">
        <v>445999</v>
      </c>
      <c r="M79" s="17"/>
      <c r="N79" s="17"/>
    </row>
    <row r="80" spans="1:14" s="87" customFormat="1" ht="16.350000000000001" customHeight="1" x14ac:dyDescent="0.2">
      <c r="A80" s="83" t="s">
        <v>68</v>
      </c>
      <c r="B80" s="180">
        <v>0</v>
      </c>
      <c r="C80" s="196">
        <v>0</v>
      </c>
      <c r="D80" s="196">
        <v>0</v>
      </c>
      <c r="E80" s="84">
        <v>0</v>
      </c>
      <c r="F80" s="84">
        <v>0</v>
      </c>
      <c r="G80" s="84">
        <v>0</v>
      </c>
      <c r="H80" s="84">
        <v>0</v>
      </c>
      <c r="I80" s="17" t="s">
        <v>80</v>
      </c>
      <c r="J80" s="17">
        <v>446000</v>
      </c>
      <c r="K80" s="17" t="s">
        <v>81</v>
      </c>
      <c r="L80" s="17">
        <v>446999</v>
      </c>
      <c r="M80" s="17"/>
      <c r="N80" s="17"/>
    </row>
    <row r="81" spans="1:14" s="87" customFormat="1" ht="16.350000000000001" customHeight="1" x14ac:dyDescent="0.2">
      <c r="A81" s="95" t="s">
        <v>69</v>
      </c>
      <c r="B81" s="206">
        <v>0</v>
      </c>
      <c r="C81" s="197">
        <v>0</v>
      </c>
      <c r="D81" s="197">
        <v>0</v>
      </c>
      <c r="E81" s="120">
        <v>0</v>
      </c>
      <c r="F81" s="120">
        <v>0</v>
      </c>
      <c r="G81" s="120">
        <v>0</v>
      </c>
      <c r="H81" s="120">
        <v>0</v>
      </c>
      <c r="I81" s="17" t="s">
        <v>80</v>
      </c>
      <c r="J81" s="17">
        <v>447000</v>
      </c>
      <c r="K81" s="17" t="s">
        <v>81</v>
      </c>
      <c r="L81" s="17">
        <v>447999</v>
      </c>
      <c r="M81" s="17"/>
      <c r="N81" s="17"/>
    </row>
    <row r="82" spans="1:14" s="87" customFormat="1" ht="16.350000000000001" customHeight="1" x14ac:dyDescent="0.2">
      <c r="A82" s="83" t="s">
        <v>70</v>
      </c>
      <c r="B82" s="180">
        <v>0</v>
      </c>
      <c r="C82" s="196">
        <v>0</v>
      </c>
      <c r="D82" s="196">
        <v>0</v>
      </c>
      <c r="E82" s="84">
        <v>0</v>
      </c>
      <c r="F82" s="84">
        <v>0</v>
      </c>
      <c r="G82" s="84">
        <v>0</v>
      </c>
      <c r="H82" s="84">
        <v>0</v>
      </c>
      <c r="I82" s="17" t="s">
        <v>80</v>
      </c>
      <c r="J82" s="17">
        <v>448000</v>
      </c>
      <c r="K82" s="17" t="s">
        <v>81</v>
      </c>
      <c r="L82" s="17">
        <v>448999</v>
      </c>
      <c r="M82" s="17"/>
      <c r="N82" s="17"/>
    </row>
    <row r="83" spans="1:14" s="87" customFormat="1" ht="16.350000000000001" customHeight="1" x14ac:dyDescent="0.2">
      <c r="A83" s="90" t="s">
        <v>71</v>
      </c>
      <c r="B83" s="207">
        <v>0</v>
      </c>
      <c r="C83" s="198">
        <v>0</v>
      </c>
      <c r="D83" s="200">
        <v>0</v>
      </c>
      <c r="E83" s="91">
        <v>0</v>
      </c>
      <c r="F83" s="91">
        <v>0</v>
      </c>
      <c r="G83" s="89">
        <v>0</v>
      </c>
      <c r="H83" s="89">
        <v>0</v>
      </c>
      <c r="I83" s="17" t="s">
        <v>80</v>
      </c>
      <c r="J83" s="17">
        <v>449000</v>
      </c>
      <c r="K83" s="17" t="s">
        <v>81</v>
      </c>
      <c r="L83" s="17">
        <v>449999</v>
      </c>
      <c r="M83" s="17"/>
      <c r="N83" s="17"/>
    </row>
    <row r="84" spans="1:14" ht="16.350000000000001" customHeight="1" x14ac:dyDescent="0.25">
      <c r="A84" s="7" t="s">
        <v>72</v>
      </c>
      <c r="B84" s="179">
        <f>SUM(B85:B86)</f>
        <v>0</v>
      </c>
      <c r="C84" s="193">
        <f>SUM(C85:C86)</f>
        <v>0</v>
      </c>
      <c r="D84" s="193">
        <f>SUM(D85:D86)</f>
        <v>0</v>
      </c>
      <c r="E84" s="54">
        <f>SUM(E85:E86)</f>
        <v>0</v>
      </c>
      <c r="F84" s="54">
        <f t="shared" ref="F84:H84" si="14">SUM(F85:F86)</f>
        <v>0</v>
      </c>
      <c r="G84" s="54">
        <f t="shared" si="14"/>
        <v>0</v>
      </c>
      <c r="H84" s="54">
        <f t="shared" si="14"/>
        <v>0</v>
      </c>
      <c r="I84" s="16" t="s">
        <v>80</v>
      </c>
      <c r="J84" s="16">
        <v>450000</v>
      </c>
      <c r="K84" s="16" t="s">
        <v>81</v>
      </c>
      <c r="L84" s="16">
        <v>451999</v>
      </c>
    </row>
    <row r="85" spans="1:14" ht="16.350000000000001" customHeight="1" x14ac:dyDescent="0.2">
      <c r="A85" s="5" t="s">
        <v>108</v>
      </c>
      <c r="B85" s="180">
        <v>0</v>
      </c>
      <c r="C85" s="196">
        <v>0</v>
      </c>
      <c r="D85" s="196">
        <v>0</v>
      </c>
      <c r="E85" s="53">
        <v>0</v>
      </c>
      <c r="F85" s="53">
        <v>0</v>
      </c>
      <c r="G85" s="53">
        <v>0</v>
      </c>
      <c r="H85" s="53">
        <v>0</v>
      </c>
      <c r="I85" s="16" t="s">
        <v>80</v>
      </c>
      <c r="J85" s="16">
        <v>450000</v>
      </c>
      <c r="K85" s="16" t="s">
        <v>81</v>
      </c>
      <c r="L85" s="16">
        <v>450999</v>
      </c>
    </row>
    <row r="86" spans="1:14" ht="16.350000000000001" customHeight="1" x14ac:dyDescent="0.2">
      <c r="A86" s="20" t="s">
        <v>101</v>
      </c>
      <c r="B86" s="207">
        <v>0</v>
      </c>
      <c r="C86" s="198">
        <v>0</v>
      </c>
      <c r="D86" s="198">
        <v>0</v>
      </c>
      <c r="E86" s="55">
        <v>0</v>
      </c>
      <c r="F86" s="55">
        <v>0</v>
      </c>
      <c r="G86" s="55">
        <v>0</v>
      </c>
      <c r="H86" s="55">
        <v>0</v>
      </c>
      <c r="I86" s="16" t="s">
        <v>80</v>
      </c>
      <c r="J86" s="16">
        <v>451000</v>
      </c>
      <c r="K86" s="16" t="s">
        <v>81</v>
      </c>
      <c r="L86" s="16">
        <v>451999</v>
      </c>
    </row>
    <row r="87" spans="1:14" ht="16.350000000000001" customHeight="1" x14ac:dyDescent="0.25">
      <c r="A87" s="7" t="s">
        <v>169</v>
      </c>
      <c r="B87" s="179">
        <f>SUM(B88:B91)</f>
        <v>0</v>
      </c>
      <c r="C87" s="193">
        <f>SUM(C88:C92)</f>
        <v>0</v>
      </c>
      <c r="D87" s="193">
        <f>SUM(D88:D92)</f>
        <v>0</v>
      </c>
      <c r="E87" s="54">
        <f>SUM(E88:E92)</f>
        <v>0</v>
      </c>
      <c r="F87" s="54">
        <f>SUM(F91)</f>
        <v>0</v>
      </c>
      <c r="G87" s="54">
        <f>SUM(G91)</f>
        <v>0</v>
      </c>
      <c r="H87" s="54">
        <f>SUM(H91)</f>
        <v>0</v>
      </c>
      <c r="I87" s="16" t="s">
        <v>80</v>
      </c>
      <c r="J87" s="16">
        <v>460000</v>
      </c>
      <c r="K87" s="16" t="s">
        <v>81</v>
      </c>
      <c r="L87" s="16">
        <v>469999</v>
      </c>
    </row>
    <row r="88" spans="1:14" ht="16.350000000000001" customHeight="1" x14ac:dyDescent="0.2">
      <c r="A88" s="5" t="s">
        <v>73</v>
      </c>
      <c r="B88" s="180">
        <v>0</v>
      </c>
      <c r="C88" s="196">
        <v>0</v>
      </c>
      <c r="D88" s="196">
        <v>0</v>
      </c>
      <c r="E88" s="53">
        <v>0</v>
      </c>
      <c r="F88" s="53">
        <v>0</v>
      </c>
      <c r="G88" s="53">
        <v>0</v>
      </c>
      <c r="H88" s="53">
        <v>0</v>
      </c>
      <c r="I88" s="16" t="s">
        <v>80</v>
      </c>
      <c r="J88" s="16">
        <v>460000</v>
      </c>
      <c r="K88" s="16" t="s">
        <v>81</v>
      </c>
      <c r="L88" s="16">
        <v>460999</v>
      </c>
    </row>
    <row r="89" spans="1:14" ht="16.350000000000001" customHeight="1" x14ac:dyDescent="0.2">
      <c r="A89" s="5" t="s">
        <v>74</v>
      </c>
      <c r="B89" s="180">
        <v>0</v>
      </c>
      <c r="C89" s="196">
        <v>0</v>
      </c>
      <c r="D89" s="196">
        <v>0</v>
      </c>
      <c r="E89" s="53">
        <v>0</v>
      </c>
      <c r="F89" s="53">
        <v>0</v>
      </c>
      <c r="G89" s="53">
        <v>0</v>
      </c>
      <c r="H89" s="53">
        <v>0</v>
      </c>
      <c r="I89" s="16" t="s">
        <v>80</v>
      </c>
      <c r="J89" s="16">
        <v>461000</v>
      </c>
      <c r="K89" s="16" t="s">
        <v>81</v>
      </c>
      <c r="L89" s="16">
        <v>461999</v>
      </c>
    </row>
    <row r="90" spans="1:14" ht="16.350000000000001" customHeight="1" x14ac:dyDescent="0.2">
      <c r="A90" s="5" t="s">
        <v>36</v>
      </c>
      <c r="B90" s="180">
        <v>0</v>
      </c>
      <c r="C90" s="196">
        <v>0</v>
      </c>
      <c r="D90" s="196">
        <v>0</v>
      </c>
      <c r="E90" s="53">
        <v>0</v>
      </c>
      <c r="F90" s="53">
        <v>0</v>
      </c>
      <c r="G90" s="53">
        <v>0</v>
      </c>
      <c r="H90" s="53">
        <v>0</v>
      </c>
      <c r="I90" s="16" t="s">
        <v>80</v>
      </c>
      <c r="J90" s="16">
        <v>462000</v>
      </c>
      <c r="K90" s="16" t="s">
        <v>81</v>
      </c>
      <c r="L90" s="16">
        <v>462999</v>
      </c>
    </row>
    <row r="91" spans="1:14" s="87" customFormat="1" ht="16.350000000000001" customHeight="1" x14ac:dyDescent="0.2">
      <c r="A91" s="95" t="s">
        <v>75</v>
      </c>
      <c r="B91" s="206">
        <v>0</v>
      </c>
      <c r="C91" s="197">
        <v>0</v>
      </c>
      <c r="D91" s="197">
        <v>0</v>
      </c>
      <c r="E91" s="120">
        <v>0</v>
      </c>
      <c r="F91" s="120">
        <v>0</v>
      </c>
      <c r="G91" s="120">
        <v>0</v>
      </c>
      <c r="H91" s="120">
        <v>0</v>
      </c>
      <c r="I91" s="17" t="s">
        <v>80</v>
      </c>
      <c r="J91" s="17">
        <v>463000</v>
      </c>
      <c r="K91" s="17" t="s">
        <v>81</v>
      </c>
      <c r="L91" s="17">
        <v>463999</v>
      </c>
      <c r="M91" s="17"/>
      <c r="N91" s="17"/>
    </row>
    <row r="92" spans="1:14" ht="16.350000000000001" customHeight="1" x14ac:dyDescent="0.2">
      <c r="A92" s="3" t="s">
        <v>114</v>
      </c>
      <c r="B92" s="207">
        <v>0</v>
      </c>
      <c r="C92" s="198">
        <v>0</v>
      </c>
      <c r="D92" s="198">
        <v>0</v>
      </c>
      <c r="E92" s="55">
        <v>0</v>
      </c>
      <c r="F92" s="55">
        <v>0</v>
      </c>
      <c r="G92" s="55">
        <v>0</v>
      </c>
      <c r="H92" s="55">
        <v>0</v>
      </c>
      <c r="I92" s="16" t="s">
        <v>80</v>
      </c>
      <c r="J92" s="16">
        <v>469000</v>
      </c>
      <c r="K92" s="16" t="s">
        <v>81</v>
      </c>
      <c r="L92" s="16">
        <v>469999</v>
      </c>
    </row>
    <row r="93" spans="1:14" ht="16.350000000000001" customHeight="1" x14ac:dyDescent="0.25">
      <c r="A93" s="118" t="s">
        <v>41</v>
      </c>
      <c r="B93" s="208">
        <f t="shared" ref="B93:H93" si="15">SUM(B94)</f>
        <v>0</v>
      </c>
      <c r="C93" s="201">
        <f t="shared" si="15"/>
        <v>0</v>
      </c>
      <c r="D93" s="201">
        <f t="shared" si="15"/>
        <v>0</v>
      </c>
      <c r="E93" s="119">
        <f t="shared" si="15"/>
        <v>0</v>
      </c>
      <c r="F93" s="119">
        <f t="shared" si="15"/>
        <v>0</v>
      </c>
      <c r="G93" s="119">
        <f t="shared" si="15"/>
        <v>0</v>
      </c>
      <c r="H93" s="119">
        <f t="shared" si="15"/>
        <v>0</v>
      </c>
      <c r="I93" s="16" t="s">
        <v>80</v>
      </c>
      <c r="J93" s="16">
        <v>470000</v>
      </c>
      <c r="K93" s="16" t="s">
        <v>81</v>
      </c>
      <c r="L93" s="16">
        <v>470999</v>
      </c>
    </row>
    <row r="94" spans="1:14" s="31" customFormat="1" ht="16.350000000000001" customHeight="1" x14ac:dyDescent="0.2">
      <c r="A94" s="90" t="s">
        <v>183</v>
      </c>
      <c r="B94" s="207">
        <v>0</v>
      </c>
      <c r="C94" s="198">
        <v>0</v>
      </c>
      <c r="D94" s="198">
        <v>0</v>
      </c>
      <c r="E94" s="91">
        <v>0</v>
      </c>
      <c r="F94" s="91">
        <v>0</v>
      </c>
      <c r="G94" s="91">
        <v>0</v>
      </c>
      <c r="H94" s="91">
        <v>0</v>
      </c>
      <c r="I94" s="17" t="s">
        <v>80</v>
      </c>
      <c r="J94" s="17">
        <v>470000</v>
      </c>
      <c r="K94" s="17" t="s">
        <v>81</v>
      </c>
      <c r="L94" s="17">
        <v>470999</v>
      </c>
      <c r="M94" s="17"/>
      <c r="N94" s="17"/>
    </row>
    <row r="95" spans="1:14" ht="16.350000000000001" customHeight="1" x14ac:dyDescent="0.25">
      <c r="A95" s="7" t="s">
        <v>76</v>
      </c>
      <c r="B95" s="179">
        <f>SUM(B96:B97)</f>
        <v>0</v>
      </c>
      <c r="C95" s="193">
        <f>SUM(C96:C97)</f>
        <v>0</v>
      </c>
      <c r="D95" s="193">
        <f>SUM(D96:D97)</f>
        <v>0</v>
      </c>
      <c r="E95" s="54">
        <f>SUM(E96:E97)</f>
        <v>0</v>
      </c>
      <c r="F95" s="54">
        <f t="shared" ref="F95:H95" si="16">SUM(F96:F97)</f>
        <v>0</v>
      </c>
      <c r="G95" s="54">
        <f t="shared" si="16"/>
        <v>0</v>
      </c>
      <c r="H95" s="54">
        <f t="shared" si="16"/>
        <v>0</v>
      </c>
      <c r="I95" s="16" t="s">
        <v>80</v>
      </c>
      <c r="J95" s="16">
        <v>485000</v>
      </c>
      <c r="K95" s="16" t="s">
        <v>81</v>
      </c>
      <c r="L95" s="16">
        <v>489999</v>
      </c>
    </row>
    <row r="96" spans="1:14" ht="16.350000000000001" customHeight="1" x14ac:dyDescent="0.2">
      <c r="A96" s="5" t="s">
        <v>102</v>
      </c>
      <c r="B96" s="180">
        <v>0</v>
      </c>
      <c r="C96" s="196">
        <v>0</v>
      </c>
      <c r="D96" s="196">
        <v>0</v>
      </c>
      <c r="E96" s="53">
        <v>0</v>
      </c>
      <c r="F96" s="53">
        <v>0</v>
      </c>
      <c r="G96" s="53">
        <v>0</v>
      </c>
      <c r="H96" s="53">
        <v>0</v>
      </c>
      <c r="I96" s="16" t="s">
        <v>80</v>
      </c>
      <c r="J96" s="16">
        <v>485000</v>
      </c>
      <c r="K96" s="16" t="s">
        <v>81</v>
      </c>
      <c r="L96" s="16">
        <v>485999</v>
      </c>
    </row>
    <row r="97" spans="1:14" ht="16.350000000000001" customHeight="1" x14ac:dyDescent="0.2">
      <c r="A97" s="20" t="s">
        <v>77</v>
      </c>
      <c r="B97" s="207">
        <v>0</v>
      </c>
      <c r="C97" s="198">
        <v>0</v>
      </c>
      <c r="D97" s="198">
        <v>0</v>
      </c>
      <c r="E97" s="55">
        <v>0</v>
      </c>
      <c r="F97" s="55">
        <v>0</v>
      </c>
      <c r="G97" s="56">
        <v>0</v>
      </c>
      <c r="H97" s="56">
        <v>0</v>
      </c>
      <c r="I97" s="16" t="s">
        <v>80</v>
      </c>
      <c r="J97" s="16">
        <v>489000</v>
      </c>
      <c r="K97" s="16" t="s">
        <v>81</v>
      </c>
      <c r="L97" s="16">
        <v>489999</v>
      </c>
    </row>
    <row r="98" spans="1:14" ht="16.350000000000001" customHeight="1" x14ac:dyDescent="0.25">
      <c r="A98" s="7" t="s">
        <v>42</v>
      </c>
      <c r="B98" s="179">
        <f>SUM(B99:B103)</f>
        <v>0</v>
      </c>
      <c r="C98" s="193">
        <f>SUM(C99:C103)</f>
        <v>0</v>
      </c>
      <c r="D98" s="193">
        <f>SUM(D99:D103)</f>
        <v>0</v>
      </c>
      <c r="E98" s="142">
        <f>SUM(E99:E103)</f>
        <v>0</v>
      </c>
      <c r="F98" s="142">
        <f t="shared" ref="F98:H98" si="17">SUM(F99:F103)</f>
        <v>0</v>
      </c>
      <c r="G98" s="142">
        <f t="shared" si="17"/>
        <v>0</v>
      </c>
      <c r="H98" s="142">
        <f t="shared" si="17"/>
        <v>0</v>
      </c>
      <c r="I98" s="16" t="s">
        <v>80</v>
      </c>
      <c r="J98" s="16">
        <v>490000</v>
      </c>
      <c r="K98" s="16" t="s">
        <v>81</v>
      </c>
      <c r="L98" s="16">
        <v>499999</v>
      </c>
    </row>
    <row r="99" spans="1:14" s="87" customFormat="1" ht="16.350000000000001" customHeight="1" x14ac:dyDescent="0.2">
      <c r="A99" s="122" t="s">
        <v>43</v>
      </c>
      <c r="B99" s="209">
        <v>0</v>
      </c>
      <c r="C99" s="202">
        <v>0</v>
      </c>
      <c r="D99" s="202">
        <v>0</v>
      </c>
      <c r="E99" s="123">
        <v>0</v>
      </c>
      <c r="F99" s="124">
        <v>0</v>
      </c>
      <c r="G99" s="125">
        <v>0</v>
      </c>
      <c r="H99" s="125">
        <v>0</v>
      </c>
      <c r="I99" s="17" t="s">
        <v>80</v>
      </c>
      <c r="J99" s="17">
        <v>490000</v>
      </c>
      <c r="K99" s="17" t="s">
        <v>81</v>
      </c>
      <c r="L99" s="17">
        <v>490099</v>
      </c>
      <c r="M99" s="17"/>
      <c r="N99" s="17"/>
    </row>
    <row r="100" spans="1:14" s="87" customFormat="1" ht="16.350000000000001" customHeight="1" x14ac:dyDescent="0.2">
      <c r="A100" s="144" t="s">
        <v>215</v>
      </c>
      <c r="B100" s="210">
        <v>0</v>
      </c>
      <c r="C100" s="203">
        <v>0</v>
      </c>
      <c r="D100" s="203">
        <v>0</v>
      </c>
      <c r="E100" s="145">
        <v>0</v>
      </c>
      <c r="F100" s="146">
        <v>0</v>
      </c>
      <c r="G100" s="147">
        <v>0</v>
      </c>
      <c r="H100" s="147">
        <v>0</v>
      </c>
      <c r="I100" s="17" t="s">
        <v>80</v>
      </c>
      <c r="J100" s="17">
        <v>491000</v>
      </c>
      <c r="K100" s="17" t="s">
        <v>81</v>
      </c>
      <c r="L100" s="17">
        <v>491099</v>
      </c>
      <c r="M100" s="17"/>
      <c r="N100" s="17"/>
    </row>
    <row r="101" spans="1:14" s="87" customFormat="1" ht="16.350000000000001" customHeight="1" x14ac:dyDescent="0.2">
      <c r="A101" s="143" t="s">
        <v>216</v>
      </c>
      <c r="B101" s="209">
        <v>0</v>
      </c>
      <c r="C101" s="202">
        <v>0</v>
      </c>
      <c r="D101" s="202">
        <v>0</v>
      </c>
      <c r="E101" s="123">
        <v>0</v>
      </c>
      <c r="F101" s="124">
        <v>0</v>
      </c>
      <c r="G101" s="125">
        <v>0</v>
      </c>
      <c r="H101" s="125">
        <v>0</v>
      </c>
      <c r="I101" s="17" t="s">
        <v>80</v>
      </c>
      <c r="J101" s="17">
        <v>493000</v>
      </c>
      <c r="K101" s="17" t="s">
        <v>81</v>
      </c>
      <c r="L101" s="17">
        <v>493099</v>
      </c>
      <c r="M101" s="17"/>
      <c r="N101" s="17"/>
    </row>
    <row r="102" spans="1:14" ht="16.350000000000001" customHeight="1" x14ac:dyDescent="0.2">
      <c r="A102" s="95" t="s">
        <v>201</v>
      </c>
      <c r="B102" s="206">
        <v>0</v>
      </c>
      <c r="C102" s="197">
        <v>0</v>
      </c>
      <c r="D102" s="197">
        <v>0</v>
      </c>
      <c r="E102" s="135">
        <v>0</v>
      </c>
      <c r="F102" s="135">
        <v>0</v>
      </c>
      <c r="G102" s="135">
        <v>0</v>
      </c>
      <c r="H102" s="135">
        <v>0</v>
      </c>
      <c r="I102" s="16" t="s">
        <v>80</v>
      </c>
      <c r="J102" s="16">
        <v>498000</v>
      </c>
      <c r="K102" s="16" t="s">
        <v>81</v>
      </c>
      <c r="L102" s="16">
        <v>498099</v>
      </c>
    </row>
    <row r="103" spans="1:14" s="31" customFormat="1" ht="16.350000000000001" customHeight="1" x14ac:dyDescent="0.2">
      <c r="A103" s="88" t="s">
        <v>202</v>
      </c>
      <c r="B103" s="211">
        <v>0</v>
      </c>
      <c r="C103" s="200">
        <v>0</v>
      </c>
      <c r="D103" s="200">
        <v>0</v>
      </c>
      <c r="E103" s="134">
        <v>0</v>
      </c>
      <c r="F103" s="134">
        <v>0</v>
      </c>
      <c r="G103" s="134">
        <v>0</v>
      </c>
      <c r="H103" s="134">
        <v>0</v>
      </c>
      <c r="I103" s="17" t="s">
        <v>80</v>
      </c>
      <c r="J103" s="17">
        <v>499000</v>
      </c>
      <c r="K103" s="17" t="s">
        <v>81</v>
      </c>
      <c r="L103" s="17">
        <v>499099</v>
      </c>
      <c r="M103" s="17"/>
      <c r="N103" s="17"/>
    </row>
    <row r="104" spans="1:14" s="13" customFormat="1" ht="16.350000000000001" customHeight="1" x14ac:dyDescent="0.25">
      <c r="A104" s="191" t="s">
        <v>78</v>
      </c>
      <c r="B104" s="179">
        <f>B98+B95+B93+B87+B84+B73+B68+B58+B54</f>
        <v>0</v>
      </c>
      <c r="C104" s="192">
        <f t="shared" ref="C104:H104" si="18">C98+C95+C93+C87+C84+C73+C68+C58+C54</f>
        <v>0</v>
      </c>
      <c r="D104" s="192">
        <f t="shared" si="18"/>
        <v>0</v>
      </c>
      <c r="E104" s="192">
        <f t="shared" si="18"/>
        <v>0</v>
      </c>
      <c r="F104" s="192">
        <f t="shared" si="18"/>
        <v>0</v>
      </c>
      <c r="G104" s="192">
        <f t="shared" si="18"/>
        <v>0</v>
      </c>
      <c r="H104" s="192">
        <f t="shared" si="18"/>
        <v>0</v>
      </c>
      <c r="I104" s="16" t="s">
        <v>80</v>
      </c>
      <c r="J104" s="16">
        <v>400000</v>
      </c>
      <c r="K104" s="16" t="s">
        <v>81</v>
      </c>
      <c r="L104" s="16">
        <v>499999</v>
      </c>
      <c r="M104" s="16"/>
      <c r="N104" s="16"/>
    </row>
    <row r="105" spans="1:14" s="13" customFormat="1" ht="10.7" customHeight="1" x14ac:dyDescent="0.2">
      <c r="D105" s="31"/>
      <c r="I105" s="17"/>
      <c r="J105" s="17"/>
      <c r="K105" s="17"/>
      <c r="L105" s="17"/>
      <c r="M105" s="17"/>
      <c r="N105" s="17"/>
    </row>
    <row r="106" spans="1:14" s="13" customFormat="1" ht="16.350000000000001" customHeight="1" x14ac:dyDescent="0.25">
      <c r="A106" s="174" t="s">
        <v>110</v>
      </c>
      <c r="B106" s="175">
        <f t="shared" ref="B106:H106" si="19">B104-B52</f>
        <v>0</v>
      </c>
      <c r="C106" s="176">
        <f t="shared" si="19"/>
        <v>0</v>
      </c>
      <c r="D106" s="204">
        <f t="shared" si="19"/>
        <v>0</v>
      </c>
      <c r="E106" s="175">
        <f t="shared" si="19"/>
        <v>0</v>
      </c>
      <c r="F106" s="175">
        <f t="shared" si="19"/>
        <v>0</v>
      </c>
      <c r="G106" s="175">
        <f t="shared" si="19"/>
        <v>0</v>
      </c>
      <c r="H106" s="175">
        <f t="shared" si="19"/>
        <v>0</v>
      </c>
      <c r="I106" s="17"/>
      <c r="J106" s="17"/>
      <c r="K106" s="17"/>
      <c r="L106" s="17"/>
      <c r="M106" s="17"/>
      <c r="N106" s="17"/>
    </row>
  </sheetData>
  <mergeCells count="1">
    <mergeCell ref="A1:A2"/>
  </mergeCells>
  <pageMargins left="0.39370078740157483" right="0.39370078740157483" top="0.39370078740157483" bottom="0.78740157480314965" header="0.19685039370078741" footer="0.39370078740157483"/>
  <pageSetup paperSize="9" scale="90" fitToHeight="5" orientation="landscape" r:id="rId1"/>
  <headerFooter>
    <oddFooter>&amp;LFinanzplan 2023 bis 2027</oddFooter>
  </headerFooter>
  <rowBreaks count="1" manualBreakCount="1">
    <brk id="52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2">
    <tabColor theme="6"/>
    <pageSetUpPr fitToPage="1"/>
  </sheetPr>
  <dimension ref="A1:R31"/>
  <sheetViews>
    <sheetView showGridLines="0" zoomScale="90" zoomScaleNormal="90" zoomScaleSheetLayoutView="85" workbookViewId="0">
      <selection activeCell="O12" sqref="O12"/>
    </sheetView>
  </sheetViews>
  <sheetFormatPr baseColWidth="10" defaultRowHeight="13.5" outlineLevelRow="1" outlineLevelCol="1" x14ac:dyDescent="0.2"/>
  <cols>
    <col min="1" max="1" width="38.625" bestFit="1" customWidth="1"/>
    <col min="2" max="2" width="12.125" bestFit="1" customWidth="1"/>
    <col min="3" max="3" width="12.25" bestFit="1" customWidth="1"/>
    <col min="4" max="4" width="12.25" style="31" bestFit="1" customWidth="1"/>
    <col min="5" max="8" width="12.25" style="18" customWidth="1"/>
    <col min="9" max="9" width="10.375" style="16" hidden="1" customWidth="1" outlineLevel="1"/>
    <col min="10" max="10" width="7.625" style="16" hidden="1" customWidth="1" outlineLevel="1"/>
    <col min="11" max="11" width="10.375" style="16" hidden="1" customWidth="1" outlineLevel="1"/>
    <col min="12" max="12" width="7.625" style="16" hidden="1" customWidth="1" outlineLevel="1"/>
    <col min="13" max="13" width="10.875" customWidth="1" collapsed="1"/>
  </cols>
  <sheetData>
    <row r="1" spans="1:18" s="18" customFormat="1" ht="15.75" x14ac:dyDescent="0.25">
      <c r="A1" s="32" t="s">
        <v>156</v>
      </c>
      <c r="D1" s="31"/>
      <c r="H1" s="33" t="str">
        <f>"Finanzplan "&amp;E!$B$6+2&amp;"–"&amp;E!$B$6+6</f>
        <v>Finanzplan 2023–2027</v>
      </c>
      <c r="I1" s="16"/>
      <c r="J1" s="16"/>
      <c r="K1" s="16"/>
      <c r="L1" s="16"/>
    </row>
    <row r="2" spans="1:18" s="18" customFormat="1" x14ac:dyDescent="0.2">
      <c r="D2" s="31"/>
      <c r="I2" s="16"/>
      <c r="J2" s="16"/>
      <c r="K2" s="16"/>
      <c r="L2" s="16"/>
    </row>
    <row r="3" spans="1:18" s="1" customFormat="1" ht="15" customHeight="1" x14ac:dyDescent="0.25">
      <c r="A3" s="244" t="s">
        <v>121</v>
      </c>
      <c r="B3" s="215" t="s">
        <v>3</v>
      </c>
      <c r="C3" s="225" t="str">
        <f>E!$A$5</f>
        <v>Budget</v>
      </c>
      <c r="D3" s="225" t="str">
        <f>E!$C$5</f>
        <v>Budget</v>
      </c>
      <c r="E3" s="29" t="s">
        <v>116</v>
      </c>
      <c r="F3" s="29" t="s">
        <v>116</v>
      </c>
      <c r="G3" s="29" t="s">
        <v>116</v>
      </c>
      <c r="H3" s="29" t="s">
        <v>116</v>
      </c>
      <c r="I3" s="15"/>
      <c r="J3" s="15"/>
      <c r="K3" s="15"/>
      <c r="L3" s="15"/>
    </row>
    <row r="4" spans="1:18" s="1" customFormat="1" ht="15" customHeight="1" x14ac:dyDescent="0.25">
      <c r="A4" s="245"/>
      <c r="B4" s="216">
        <f>E!B6</f>
        <v>2021</v>
      </c>
      <c r="C4" s="226">
        <f>E!$A$6</f>
        <v>2022</v>
      </c>
      <c r="D4" s="226">
        <f>E!$C$6</f>
        <v>2023</v>
      </c>
      <c r="E4" s="9">
        <f>D4+1</f>
        <v>2024</v>
      </c>
      <c r="F4" s="9">
        <f>E4+1</f>
        <v>2025</v>
      </c>
      <c r="G4" s="9">
        <f>F4+1</f>
        <v>2026</v>
      </c>
      <c r="H4" s="9">
        <f>G4+1</f>
        <v>2027</v>
      </c>
      <c r="I4" s="15" t="s">
        <v>82</v>
      </c>
      <c r="J4" s="15" t="s">
        <v>86</v>
      </c>
      <c r="K4" s="15" t="s">
        <v>83</v>
      </c>
      <c r="L4" s="15" t="s">
        <v>87</v>
      </c>
    </row>
    <row r="5" spans="1:18" ht="16.350000000000001" customHeight="1" x14ac:dyDescent="0.2">
      <c r="A5" s="5" t="s">
        <v>7</v>
      </c>
      <c r="B5" s="180">
        <f>'Planung ER'!B3</f>
        <v>0</v>
      </c>
      <c r="C5" s="222">
        <f>'Planung ER'!C3</f>
        <v>0</v>
      </c>
      <c r="D5" s="222">
        <f>'Planung ER'!D3</f>
        <v>0</v>
      </c>
      <c r="E5" s="6">
        <f>'Planung ER'!E3</f>
        <v>0</v>
      </c>
      <c r="F5" s="45">
        <f>'Planung ER'!F3</f>
        <v>0</v>
      </c>
      <c r="G5" s="45">
        <f>'Planung ER'!G3</f>
        <v>0</v>
      </c>
      <c r="H5" s="45">
        <f>'Planung ER'!H3</f>
        <v>0</v>
      </c>
      <c r="I5" s="16" t="s">
        <v>80</v>
      </c>
      <c r="J5" s="16">
        <v>300000</v>
      </c>
      <c r="K5" s="16" t="s">
        <v>81</v>
      </c>
      <c r="L5" s="16">
        <v>309999</v>
      </c>
    </row>
    <row r="6" spans="1:18" ht="16.350000000000001" customHeight="1" x14ac:dyDescent="0.2">
      <c r="A6" s="5" t="s">
        <v>9</v>
      </c>
      <c r="B6" s="180">
        <f>'Planung ER'!B12</f>
        <v>0</v>
      </c>
      <c r="C6" s="222">
        <f>'Planung ER'!C12</f>
        <v>0</v>
      </c>
      <c r="D6" s="222">
        <f>'Planung ER'!D12</f>
        <v>0</v>
      </c>
      <c r="E6" s="6">
        <f>'Planung ER'!E12</f>
        <v>0</v>
      </c>
      <c r="F6" s="45">
        <f>'Planung ER'!F12</f>
        <v>0</v>
      </c>
      <c r="G6" s="45">
        <f>'Planung ER'!G12</f>
        <v>0</v>
      </c>
      <c r="H6" s="45">
        <f>'Planung ER'!H12</f>
        <v>0</v>
      </c>
      <c r="I6" s="16" t="s">
        <v>80</v>
      </c>
      <c r="J6" s="16">
        <v>310000</v>
      </c>
      <c r="K6" s="16" t="s">
        <v>81</v>
      </c>
      <c r="L6" s="16">
        <v>319999</v>
      </c>
    </row>
    <row r="7" spans="1:18" ht="16.350000000000001" customHeight="1" x14ac:dyDescent="0.2">
      <c r="A7" s="5" t="s">
        <v>104</v>
      </c>
      <c r="B7" s="180">
        <f>'Planung ER'!B23</f>
        <v>0</v>
      </c>
      <c r="C7" s="222">
        <f>'Planung ER'!C23</f>
        <v>0</v>
      </c>
      <c r="D7" s="222">
        <f>'Planung ER'!D23</f>
        <v>0</v>
      </c>
      <c r="E7" s="45">
        <f>'Planung ER'!E23</f>
        <v>0</v>
      </c>
      <c r="F7" s="45">
        <f>'Planung ER'!F23</f>
        <v>0</v>
      </c>
      <c r="G7" s="45">
        <f>'Planung ER'!G23</f>
        <v>0</v>
      </c>
      <c r="H7" s="45">
        <f>'Planung ER'!H23</f>
        <v>0</v>
      </c>
      <c r="I7" s="16" t="s">
        <v>80</v>
      </c>
      <c r="J7" s="16">
        <v>330000</v>
      </c>
      <c r="K7" s="16" t="s">
        <v>81</v>
      </c>
      <c r="L7" s="16">
        <v>339999</v>
      </c>
    </row>
    <row r="8" spans="1:18" ht="16.350000000000001" customHeight="1" x14ac:dyDescent="0.2">
      <c r="A8" s="5" t="s">
        <v>16</v>
      </c>
      <c r="B8" s="180">
        <f>'Planung ER'!B27</f>
        <v>0</v>
      </c>
      <c r="C8" s="222">
        <f>'Planung ER'!C27</f>
        <v>0</v>
      </c>
      <c r="D8" s="222">
        <f>'Planung ER'!D27</f>
        <v>0</v>
      </c>
      <c r="E8" s="6">
        <f>'Planung ER'!E27</f>
        <v>0</v>
      </c>
      <c r="F8" s="45">
        <f>'Planung ER'!F27</f>
        <v>0</v>
      </c>
      <c r="G8" s="45">
        <f>'Planung ER'!G27</f>
        <v>0</v>
      </c>
      <c r="H8" s="45">
        <f>'Planung ER'!H27</f>
        <v>0</v>
      </c>
      <c r="I8" s="16" t="s">
        <v>80</v>
      </c>
      <c r="J8" s="16">
        <v>340000</v>
      </c>
      <c r="K8" s="16" t="s">
        <v>81</v>
      </c>
      <c r="L8" s="16">
        <v>349999</v>
      </c>
      <c r="P8" s="44"/>
    </row>
    <row r="9" spans="1:18" ht="16.350000000000001" customHeight="1" x14ac:dyDescent="0.2">
      <c r="A9" s="5" t="s">
        <v>33</v>
      </c>
      <c r="B9" s="180">
        <f>'Planung ER'!B34</f>
        <v>0</v>
      </c>
      <c r="C9" s="222">
        <f>'Planung ER'!C34</f>
        <v>0</v>
      </c>
      <c r="D9" s="222">
        <f>'Planung ER'!D34</f>
        <v>0</v>
      </c>
      <c r="E9" s="6">
        <v>0</v>
      </c>
      <c r="F9" s="45">
        <v>0</v>
      </c>
      <c r="G9" s="45">
        <v>0</v>
      </c>
      <c r="H9" s="45">
        <v>0</v>
      </c>
      <c r="I9" s="16" t="s">
        <v>80</v>
      </c>
      <c r="J9" s="16">
        <v>350000</v>
      </c>
      <c r="K9" s="16" t="s">
        <v>81</v>
      </c>
      <c r="L9" s="16">
        <v>351999</v>
      </c>
    </row>
    <row r="10" spans="1:18" ht="16.350000000000001" customHeight="1" x14ac:dyDescent="0.2">
      <c r="A10" s="5" t="s">
        <v>167</v>
      </c>
      <c r="B10" s="180">
        <f>'Planung ER'!B37</f>
        <v>0</v>
      </c>
      <c r="C10" s="222">
        <f>'Planung ER'!C37</f>
        <v>0</v>
      </c>
      <c r="D10" s="222">
        <f>'Planung ER'!D37</f>
        <v>0</v>
      </c>
      <c r="E10" s="53">
        <f>'Planung ER'!E37</f>
        <v>0</v>
      </c>
      <c r="F10" s="53">
        <f>'Planung ER'!F37</f>
        <v>0</v>
      </c>
      <c r="G10" s="53">
        <f>'Planung ER'!G37</f>
        <v>0</v>
      </c>
      <c r="H10" s="53">
        <f>'Planung ER'!H37</f>
        <v>0</v>
      </c>
      <c r="I10" s="16" t="s">
        <v>80</v>
      </c>
      <c r="J10" s="16">
        <v>360000</v>
      </c>
      <c r="K10" s="16" t="s">
        <v>81</v>
      </c>
      <c r="L10" s="16">
        <v>369999</v>
      </c>
    </row>
    <row r="11" spans="1:18" s="31" customFormat="1" ht="16.350000000000001" customHeight="1" x14ac:dyDescent="0.2">
      <c r="A11" s="126" t="s">
        <v>41</v>
      </c>
      <c r="B11" s="180">
        <f>'Planung ER'!B46</f>
        <v>0</v>
      </c>
      <c r="C11" s="222">
        <f>'Planung ER'!C46</f>
        <v>0</v>
      </c>
      <c r="D11" s="222">
        <f>'Planung ER'!D46</f>
        <v>0</v>
      </c>
      <c r="E11" s="121">
        <f>'Planung ER'!E46</f>
        <v>0</v>
      </c>
      <c r="F11" s="121">
        <f>'Planung ER'!F46</f>
        <v>0</v>
      </c>
      <c r="G11" s="121">
        <f>'Planung ER'!G46</f>
        <v>0</v>
      </c>
      <c r="H11" s="121">
        <f>'Planung ER'!H46</f>
        <v>0</v>
      </c>
      <c r="I11" s="17" t="s">
        <v>80</v>
      </c>
      <c r="J11" s="17">
        <v>370000</v>
      </c>
      <c r="K11" s="17" t="s">
        <v>81</v>
      </c>
      <c r="L11" s="17">
        <v>370999</v>
      </c>
    </row>
    <row r="12" spans="1:18" ht="16.350000000000001" customHeight="1" x14ac:dyDescent="0.2">
      <c r="A12" s="20" t="s">
        <v>42</v>
      </c>
      <c r="B12" s="207">
        <f>'Planung ER'!B48</f>
        <v>0</v>
      </c>
      <c r="C12" s="224">
        <f>'Planung ER'!C48</f>
        <v>0</v>
      </c>
      <c r="D12" s="224">
        <f>'Planung ER'!D48</f>
        <v>0</v>
      </c>
      <c r="E12" s="55">
        <f>'Planung ER'!E48</f>
        <v>0</v>
      </c>
      <c r="F12" s="55">
        <f>'Planung ER'!F48</f>
        <v>0</v>
      </c>
      <c r="G12" s="55">
        <f>'Planung ER'!G48</f>
        <v>0</v>
      </c>
      <c r="H12" s="55">
        <f>'Planung ER'!H48</f>
        <v>0</v>
      </c>
      <c r="I12" s="16" t="s">
        <v>80</v>
      </c>
      <c r="J12" s="16">
        <v>390000</v>
      </c>
      <c r="K12" s="16" t="s">
        <v>81</v>
      </c>
      <c r="L12" s="16">
        <v>399999</v>
      </c>
      <c r="M12" s="44"/>
      <c r="N12" s="44"/>
      <c r="O12" s="44"/>
      <c r="P12" s="44"/>
      <c r="Q12" s="44"/>
      <c r="R12" s="44"/>
    </row>
    <row r="13" spans="1:18" s="13" customFormat="1" ht="16.350000000000001" customHeight="1" x14ac:dyDescent="0.25">
      <c r="A13" s="191" t="s">
        <v>44</v>
      </c>
      <c r="B13" s="179">
        <f>SUM(B5:B12)</f>
        <v>0</v>
      </c>
      <c r="C13" s="219">
        <f>SUM(C5:C12)</f>
        <v>0</v>
      </c>
      <c r="D13" s="219">
        <f>SUM(D5:D12)</f>
        <v>0</v>
      </c>
      <c r="E13" s="220">
        <f>E5+E6+E7+E8+E10+E11+E12</f>
        <v>0</v>
      </c>
      <c r="F13" s="220">
        <f>F5+F6+F7+F8+F10+F11+F12</f>
        <v>0</v>
      </c>
      <c r="G13" s="220">
        <f>G5+G6+G7+G8+G10+G11+G12</f>
        <v>0</v>
      </c>
      <c r="H13" s="220">
        <f>H5+H6+H7+H8+H10+H11+H12</f>
        <v>0</v>
      </c>
      <c r="I13" s="16" t="s">
        <v>80</v>
      </c>
      <c r="J13" s="16">
        <v>300000</v>
      </c>
      <c r="K13" s="16" t="s">
        <v>81</v>
      </c>
      <c r="L13" s="16">
        <v>399999</v>
      </c>
    </row>
    <row r="14" spans="1:18" s="13" customFormat="1" ht="10.7" customHeight="1" x14ac:dyDescent="0.2">
      <c r="A14" s="3"/>
      <c r="B14" s="3"/>
      <c r="C14" s="3"/>
      <c r="D14" s="3"/>
      <c r="E14" s="3"/>
      <c r="F14" s="3"/>
      <c r="G14" s="3"/>
      <c r="H14" s="3"/>
      <c r="I14" s="17"/>
      <c r="J14" s="17"/>
      <c r="K14" s="17"/>
      <c r="L14" s="17"/>
    </row>
    <row r="15" spans="1:18" ht="15.75" customHeight="1" x14ac:dyDescent="0.2">
      <c r="A15" s="5" t="s">
        <v>214</v>
      </c>
      <c r="B15" s="180">
        <f>'Planung ER'!B54</f>
        <v>0</v>
      </c>
      <c r="C15" s="222">
        <f>'Planung ER'!C54</f>
        <v>0</v>
      </c>
      <c r="D15" s="222">
        <f>'Planung ER'!D54</f>
        <v>0</v>
      </c>
      <c r="E15" s="148">
        <f>'Planung ER'!E54</f>
        <v>0</v>
      </c>
      <c r="F15" s="148">
        <f>'Planung ER'!F54</f>
        <v>0</v>
      </c>
      <c r="G15" s="148">
        <f>'Planung ER'!G54</f>
        <v>0</v>
      </c>
      <c r="H15" s="148">
        <f>'Planung ER'!H54</f>
        <v>0</v>
      </c>
      <c r="I15" s="16" t="s">
        <v>80</v>
      </c>
      <c r="J15" s="16">
        <v>410000</v>
      </c>
      <c r="K15" s="16" t="s">
        <v>81</v>
      </c>
      <c r="L15" s="16">
        <v>413999</v>
      </c>
      <c r="M15" s="44"/>
      <c r="N15" s="44"/>
    </row>
    <row r="16" spans="1:18" ht="16.350000000000001" customHeight="1" x14ac:dyDescent="0.2">
      <c r="A16" s="5" t="s">
        <v>49</v>
      </c>
      <c r="B16" s="180">
        <f>'Planung ER'!B58</f>
        <v>0</v>
      </c>
      <c r="C16" s="222">
        <f>'Planung ER'!C58</f>
        <v>0</v>
      </c>
      <c r="D16" s="222">
        <f>'Planung ER'!D58</f>
        <v>0</v>
      </c>
      <c r="E16" s="148">
        <f>'Planung ER'!E58</f>
        <v>0</v>
      </c>
      <c r="F16" s="148">
        <f>'Planung ER'!F58</f>
        <v>0</v>
      </c>
      <c r="G16" s="148">
        <f>'Planung ER'!G58</f>
        <v>0</v>
      </c>
      <c r="H16" s="148">
        <f>'Planung ER'!H58</f>
        <v>0</v>
      </c>
      <c r="I16" s="16" t="s">
        <v>80</v>
      </c>
      <c r="J16" s="16">
        <v>420000</v>
      </c>
      <c r="K16" s="16" t="s">
        <v>81</v>
      </c>
      <c r="L16" s="16">
        <v>429999</v>
      </c>
    </row>
    <row r="17" spans="1:13" s="18" customFormat="1" ht="16.350000000000001" customHeight="1" x14ac:dyDescent="0.2">
      <c r="A17" s="5" t="s">
        <v>58</v>
      </c>
      <c r="B17" s="180">
        <f>'Planung ER'!B68</f>
        <v>0</v>
      </c>
      <c r="C17" s="222">
        <f>'Planung ER'!C68</f>
        <v>0</v>
      </c>
      <c r="D17" s="222">
        <f>'Planung ER'!D68</f>
        <v>0</v>
      </c>
      <c r="E17" s="148">
        <f>'Planung ER'!E68</f>
        <v>0</v>
      </c>
      <c r="F17" s="148">
        <f>'Planung ER'!F68</f>
        <v>0</v>
      </c>
      <c r="G17" s="148">
        <f>'Planung ER'!G68</f>
        <v>0</v>
      </c>
      <c r="H17" s="148">
        <f>'Planung ER'!H68</f>
        <v>0</v>
      </c>
      <c r="I17" s="16" t="s">
        <v>80</v>
      </c>
      <c r="J17" s="16">
        <v>430000</v>
      </c>
      <c r="K17" s="16" t="s">
        <v>81</v>
      </c>
      <c r="L17" s="16">
        <v>439999</v>
      </c>
    </row>
    <row r="18" spans="1:13" ht="16.350000000000001" customHeight="1" x14ac:dyDescent="0.2">
      <c r="A18" s="5" t="s">
        <v>63</v>
      </c>
      <c r="B18" s="180">
        <f>'Planung ER'!B73</f>
        <v>0</v>
      </c>
      <c r="C18" s="222">
        <f>'Planung ER'!C73</f>
        <v>0</v>
      </c>
      <c r="D18" s="222">
        <f>'Planung ER'!D73</f>
        <v>0</v>
      </c>
      <c r="E18" s="148">
        <f>'Planung ER'!E73</f>
        <v>0</v>
      </c>
      <c r="F18" s="148">
        <f>'Planung ER'!F73</f>
        <v>0</v>
      </c>
      <c r="G18" s="148">
        <f>'Planung ER'!G73</f>
        <v>0</v>
      </c>
      <c r="H18" s="148">
        <f>'Planung ER'!H73</f>
        <v>0</v>
      </c>
      <c r="I18" s="16" t="s">
        <v>80</v>
      </c>
      <c r="J18" s="16">
        <v>440000</v>
      </c>
      <c r="K18" s="16" t="s">
        <v>81</v>
      </c>
      <c r="L18" s="16">
        <v>449999</v>
      </c>
    </row>
    <row r="19" spans="1:13" ht="16.350000000000001" customHeight="1" x14ac:dyDescent="0.2">
      <c r="A19" s="5" t="s">
        <v>115</v>
      </c>
      <c r="B19" s="180">
        <f>'Planung ER'!B84</f>
        <v>0</v>
      </c>
      <c r="C19" s="222">
        <f>'Planung ER'!C84</f>
        <v>0</v>
      </c>
      <c r="D19" s="222">
        <f>'Planung ER'!D84</f>
        <v>0</v>
      </c>
      <c r="E19" s="148">
        <f>'Planung ER'!E84</f>
        <v>0</v>
      </c>
      <c r="F19" s="148">
        <f>'Planung ER'!F84</f>
        <v>0</v>
      </c>
      <c r="G19" s="148">
        <f>'Planung ER'!G84</f>
        <v>0</v>
      </c>
      <c r="H19" s="148">
        <f>'Planung ER'!H84</f>
        <v>0</v>
      </c>
      <c r="I19" s="16" t="s">
        <v>80</v>
      </c>
      <c r="J19" s="16">
        <v>450000</v>
      </c>
      <c r="K19" s="16" t="s">
        <v>81</v>
      </c>
      <c r="L19" s="16">
        <v>451999</v>
      </c>
    </row>
    <row r="20" spans="1:13" ht="16.350000000000001" customHeight="1" x14ac:dyDescent="0.2">
      <c r="A20" s="5" t="s">
        <v>169</v>
      </c>
      <c r="B20" s="180">
        <f>'Planung ER'!B87</f>
        <v>0</v>
      </c>
      <c r="C20" s="222">
        <f>'Planung ER'!C87</f>
        <v>0</v>
      </c>
      <c r="D20" s="222">
        <f>'Planung ER'!D87</f>
        <v>0</v>
      </c>
      <c r="E20" s="148">
        <f>'Planung ER'!E87</f>
        <v>0</v>
      </c>
      <c r="F20" s="148">
        <f>'Planung ER'!F87</f>
        <v>0</v>
      </c>
      <c r="G20" s="148">
        <f>'Planung ER'!G87</f>
        <v>0</v>
      </c>
      <c r="H20" s="148">
        <f>'Planung ER'!H87</f>
        <v>0</v>
      </c>
      <c r="I20" s="16" t="s">
        <v>80</v>
      </c>
      <c r="J20" s="16">
        <v>460000</v>
      </c>
      <c r="K20" s="16" t="s">
        <v>81</v>
      </c>
      <c r="L20" s="16">
        <v>469999</v>
      </c>
    </row>
    <row r="21" spans="1:13" s="31" customFormat="1" ht="16.350000000000001" customHeight="1" x14ac:dyDescent="0.2">
      <c r="A21" s="23" t="s">
        <v>41</v>
      </c>
      <c r="B21" s="180">
        <f>'Planung ER'!B93</f>
        <v>0</v>
      </c>
      <c r="C21" s="222">
        <f>'Planung ER'!C93</f>
        <v>0</v>
      </c>
      <c r="D21" s="222">
        <f>'Planung ER'!D93</f>
        <v>0</v>
      </c>
      <c r="E21" s="148">
        <f>'Planung ER'!E93</f>
        <v>0</v>
      </c>
      <c r="F21" s="53">
        <f>'Planung ER'!F93</f>
        <v>0</v>
      </c>
      <c r="G21" s="53">
        <f>'Planung ER'!G93</f>
        <v>0</v>
      </c>
      <c r="H21" s="53">
        <f>'Planung ER'!H93</f>
        <v>0</v>
      </c>
      <c r="I21" s="17" t="s">
        <v>80</v>
      </c>
      <c r="J21" s="17">
        <v>470000</v>
      </c>
      <c r="K21" s="17" t="s">
        <v>81</v>
      </c>
      <c r="L21" s="17">
        <v>470999</v>
      </c>
    </row>
    <row r="22" spans="1:13" s="31" customFormat="1" ht="16.350000000000001" customHeight="1" x14ac:dyDescent="0.2">
      <c r="A22" s="126" t="s">
        <v>76</v>
      </c>
      <c r="B22" s="209">
        <f>'Planung ER'!B95</f>
        <v>0</v>
      </c>
      <c r="C22" s="223">
        <f>'Planung ER'!C95</f>
        <v>0</v>
      </c>
      <c r="D22" s="223">
        <f>'Planung ER'!D95</f>
        <v>0</v>
      </c>
      <c r="E22" s="150">
        <f>'Planung ER'!E95</f>
        <v>0</v>
      </c>
      <c r="F22" s="150">
        <f>'Planung ER'!F95</f>
        <v>0</v>
      </c>
      <c r="G22" s="150">
        <f>'Planung ER'!G95</f>
        <v>0</v>
      </c>
      <c r="H22" s="150">
        <f>'Planung ER'!H95</f>
        <v>0</v>
      </c>
      <c r="I22" s="17" t="s">
        <v>80</v>
      </c>
      <c r="J22" s="17">
        <v>485000</v>
      </c>
      <c r="K22" s="17" t="s">
        <v>81</v>
      </c>
      <c r="L22" s="17">
        <v>485999</v>
      </c>
    </row>
    <row r="23" spans="1:13" s="18" customFormat="1" ht="16.350000000000001" customHeight="1" x14ac:dyDescent="0.2">
      <c r="A23" s="20" t="s">
        <v>42</v>
      </c>
      <c r="B23" s="207">
        <f>'Planung ER'!B98</f>
        <v>0</v>
      </c>
      <c r="C23" s="224">
        <f>'Planung ER'!C98</f>
        <v>0</v>
      </c>
      <c r="D23" s="224">
        <f>'Planung ER'!D98</f>
        <v>0</v>
      </c>
      <c r="E23" s="149">
        <f>'Planung ER'!E98</f>
        <v>0</v>
      </c>
      <c r="F23" s="149">
        <f>'Planung ER'!F98</f>
        <v>0</v>
      </c>
      <c r="G23" s="149">
        <f>'Planung ER'!G98</f>
        <v>0</v>
      </c>
      <c r="H23" s="149">
        <f>'Planung ER'!H98</f>
        <v>0</v>
      </c>
      <c r="I23" s="16" t="s">
        <v>80</v>
      </c>
      <c r="J23" s="16">
        <v>490000</v>
      </c>
      <c r="K23" s="16" t="s">
        <v>81</v>
      </c>
      <c r="L23" s="16">
        <v>499999</v>
      </c>
    </row>
    <row r="24" spans="1:13" s="13" customFormat="1" ht="16.350000000000001" customHeight="1" x14ac:dyDescent="0.25">
      <c r="A24" s="191" t="s">
        <v>78</v>
      </c>
      <c r="B24" s="179">
        <f>SUM(B15:B23)</f>
        <v>0</v>
      </c>
      <c r="C24" s="219">
        <f>'Planung ER'!C104</f>
        <v>0</v>
      </c>
      <c r="D24" s="219">
        <f>SUM(D15:D23)</f>
        <v>0</v>
      </c>
      <c r="E24" s="220">
        <f>E16+E18+E20+E21+E23</f>
        <v>0</v>
      </c>
      <c r="F24" s="220">
        <f>F16+F18+F20+F21+F23</f>
        <v>0</v>
      </c>
      <c r="G24" s="220">
        <f>G16+G18+G20+G21+G23</f>
        <v>0</v>
      </c>
      <c r="H24" s="220">
        <f>H16+H18+H20+H21+H23</f>
        <v>0</v>
      </c>
      <c r="I24" s="16" t="s">
        <v>80</v>
      </c>
      <c r="J24" s="16">
        <v>400000</v>
      </c>
      <c r="K24" s="16" t="s">
        <v>81</v>
      </c>
      <c r="L24" s="16">
        <v>499999</v>
      </c>
    </row>
    <row r="25" spans="1:13" ht="10.7" customHeight="1" x14ac:dyDescent="0.2"/>
    <row r="26" spans="1:13" s="13" customFormat="1" ht="16.350000000000001" customHeight="1" x14ac:dyDescent="0.25">
      <c r="A26" s="174" t="s">
        <v>109</v>
      </c>
      <c r="B26" s="175">
        <f t="shared" ref="B26:H26" si="0">B24-B13</f>
        <v>0</v>
      </c>
      <c r="C26" s="176">
        <f t="shared" si="0"/>
        <v>0</v>
      </c>
      <c r="D26" s="204">
        <f t="shared" si="0"/>
        <v>0</v>
      </c>
      <c r="E26" s="175">
        <f t="shared" si="0"/>
        <v>0</v>
      </c>
      <c r="F26" s="175">
        <f t="shared" si="0"/>
        <v>0</v>
      </c>
      <c r="G26" s="175">
        <f t="shared" si="0"/>
        <v>0</v>
      </c>
      <c r="H26" s="175">
        <f t="shared" si="0"/>
        <v>0</v>
      </c>
      <c r="I26" s="48"/>
      <c r="J26" s="48"/>
      <c r="K26" s="48"/>
      <c r="L26" s="48"/>
      <c r="M26" s="80"/>
    </row>
    <row r="27" spans="1:13" hidden="1" outlineLevel="1" x14ac:dyDescent="0.2">
      <c r="A27" t="s">
        <v>120</v>
      </c>
      <c r="B27" s="21">
        <f>B26-F!B21</f>
        <v>0</v>
      </c>
      <c r="C27" s="21">
        <f>C26-F!C21</f>
        <v>0</v>
      </c>
      <c r="D27" s="44">
        <f>D26-F!D21</f>
        <v>0</v>
      </c>
      <c r="E27" s="21">
        <f>E26-F!E21</f>
        <v>0</v>
      </c>
      <c r="F27" s="21">
        <f>F26-F!F21</f>
        <v>0</v>
      </c>
      <c r="G27" s="21">
        <f>G26-F!G21</f>
        <v>0</v>
      </c>
      <c r="H27" s="21">
        <f>H26-F!H21</f>
        <v>0</v>
      </c>
      <c r="I27" s="48"/>
      <c r="J27" s="48"/>
      <c r="K27" s="48"/>
      <c r="L27" s="48"/>
      <c r="M27" s="80"/>
    </row>
    <row r="28" spans="1:13" collapsed="1" x14ac:dyDescent="0.2">
      <c r="B28" s="19"/>
      <c r="C28" s="21"/>
      <c r="D28" s="44"/>
      <c r="I28" s="48"/>
      <c r="J28" s="48"/>
      <c r="K28" s="48"/>
      <c r="L28" s="48"/>
      <c r="M28" s="80"/>
    </row>
    <row r="29" spans="1:13" x14ac:dyDescent="0.2">
      <c r="E29" s="46"/>
      <c r="F29" s="46"/>
      <c r="G29" s="46"/>
      <c r="H29" s="46"/>
    </row>
    <row r="31" spans="1:13" x14ac:dyDescent="0.2">
      <c r="B31" s="80"/>
    </row>
  </sheetData>
  <mergeCells count="1">
    <mergeCell ref="A3:A4"/>
  </mergeCells>
  <pageMargins left="0.39370078740157483" right="0.39370078740157483" top="0.39370078740157483" bottom="0.78740157480314965" header="0.19685039370078741" footer="0.39370078740157483"/>
  <pageSetup paperSize="9" scale="88" fitToHeight="5" orientation="landscape" r:id="rId1"/>
  <headerFooter>
    <oddFooter>&amp;LFinanzplan 2023 bis 2027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0">
    <tabColor theme="6"/>
    <pageSetUpPr fitToPage="1"/>
  </sheetPr>
  <dimension ref="A1:H22"/>
  <sheetViews>
    <sheetView showGridLines="0" zoomScale="85" zoomScaleNormal="85" zoomScaleSheetLayoutView="85" zoomScalePageLayoutView="90" workbookViewId="0">
      <selection activeCell="K20" sqref="K20"/>
    </sheetView>
  </sheetViews>
  <sheetFormatPr baseColWidth="10" defaultRowHeight="13.5" x14ac:dyDescent="0.2"/>
  <cols>
    <col min="1" max="1" width="48.625" style="18" customWidth="1"/>
    <col min="2" max="2" width="11.5" style="18" customWidth="1"/>
    <col min="3" max="3" width="11.5" style="18" bestFit="1" customWidth="1"/>
    <col min="4" max="4" width="11.5" style="31" bestFit="1" customWidth="1"/>
    <col min="5" max="8" width="11.5" style="18" customWidth="1"/>
    <col min="9" max="16384" width="11" style="18"/>
  </cols>
  <sheetData>
    <row r="1" spans="1:8" s="1" customFormat="1" ht="15" customHeight="1" x14ac:dyDescent="0.25">
      <c r="A1" s="244" t="s">
        <v>79</v>
      </c>
      <c r="B1" s="177" t="s">
        <v>3</v>
      </c>
      <c r="C1" s="181" t="str">
        <f>E!A5</f>
        <v>Budget</v>
      </c>
      <c r="D1" s="181" t="s">
        <v>4</v>
      </c>
      <c r="E1" s="28" t="s">
        <v>116</v>
      </c>
      <c r="F1" s="28" t="s">
        <v>116</v>
      </c>
      <c r="G1" s="28" t="s">
        <v>116</v>
      </c>
      <c r="H1" s="28" t="s">
        <v>116</v>
      </c>
    </row>
    <row r="2" spans="1:8" s="1" customFormat="1" ht="15" customHeight="1" x14ac:dyDescent="0.25">
      <c r="A2" s="245"/>
      <c r="B2" s="178">
        <f>E!B6</f>
        <v>2021</v>
      </c>
      <c r="C2" s="182">
        <f>E!A6</f>
        <v>2022</v>
      </c>
      <c r="D2" s="182">
        <f>C2+1</f>
        <v>2023</v>
      </c>
      <c r="E2" s="9">
        <f>D2+1</f>
        <v>2024</v>
      </c>
      <c r="F2" s="9">
        <f>E2+1</f>
        <v>2025</v>
      </c>
      <c r="G2" s="9">
        <f>F2+1</f>
        <v>2026</v>
      </c>
      <c r="H2" s="9">
        <f>G2+1</f>
        <v>2027</v>
      </c>
    </row>
    <row r="3" spans="1:8" s="1" customFormat="1" ht="10.7" customHeight="1" x14ac:dyDescent="0.25">
      <c r="A3" s="27"/>
      <c r="B3" s="27"/>
      <c r="C3" s="28"/>
      <c r="D3" s="81"/>
      <c r="E3" s="28"/>
      <c r="F3" s="28"/>
      <c r="G3" s="28"/>
      <c r="H3" s="28"/>
    </row>
    <row r="4" spans="1:8" s="1" customFormat="1" ht="16.350000000000001" customHeight="1" x14ac:dyDescent="0.25">
      <c r="A4" s="7" t="s">
        <v>172</v>
      </c>
      <c r="B4" s="179">
        <f t="shared" ref="B4:H4" si="0">SUM(B5:B9)</f>
        <v>0</v>
      </c>
      <c r="C4" s="183">
        <f t="shared" si="0"/>
        <v>0</v>
      </c>
      <c r="D4" s="183">
        <f t="shared" si="0"/>
        <v>0</v>
      </c>
      <c r="E4" s="136">
        <f t="shared" si="0"/>
        <v>0</v>
      </c>
      <c r="F4" s="136">
        <f t="shared" si="0"/>
        <v>0</v>
      </c>
      <c r="G4" s="136">
        <f t="shared" si="0"/>
        <v>0</v>
      </c>
      <c r="H4" s="136">
        <f t="shared" si="0"/>
        <v>0</v>
      </c>
    </row>
    <row r="5" spans="1:8" s="87" customFormat="1" ht="16.350000000000001" customHeight="1" x14ac:dyDescent="0.2">
      <c r="A5" s="95" t="s">
        <v>209</v>
      </c>
      <c r="B5" s="180">
        <v>0</v>
      </c>
      <c r="C5" s="184">
        <v>0</v>
      </c>
      <c r="D5" s="184">
        <v>0</v>
      </c>
      <c r="E5" s="96">
        <v>0</v>
      </c>
      <c r="F5" s="96">
        <v>0</v>
      </c>
      <c r="G5" s="96">
        <v>0</v>
      </c>
      <c r="H5" s="96">
        <v>0</v>
      </c>
    </row>
    <row r="6" spans="1:8" s="87" customFormat="1" ht="16.350000000000001" customHeight="1" x14ac:dyDescent="0.2">
      <c r="A6" s="95" t="s">
        <v>205</v>
      </c>
      <c r="B6" s="180">
        <v>0</v>
      </c>
      <c r="C6" s="184">
        <v>0</v>
      </c>
      <c r="D6" s="184">
        <v>0</v>
      </c>
      <c r="E6" s="96">
        <v>0</v>
      </c>
      <c r="F6" s="96">
        <v>0</v>
      </c>
      <c r="G6" s="96">
        <v>0</v>
      </c>
      <c r="H6" s="96">
        <v>0</v>
      </c>
    </row>
    <row r="7" spans="1:8" s="87" customFormat="1" ht="16.350000000000001" customHeight="1" x14ac:dyDescent="0.2">
      <c r="A7" s="95" t="s">
        <v>206</v>
      </c>
      <c r="B7" s="180">
        <v>0</v>
      </c>
      <c r="C7" s="184">
        <v>0</v>
      </c>
      <c r="D7" s="184">
        <v>0</v>
      </c>
      <c r="E7" s="96">
        <v>0</v>
      </c>
      <c r="F7" s="96">
        <v>0</v>
      </c>
      <c r="G7" s="96">
        <v>0</v>
      </c>
      <c r="H7" s="96">
        <v>0</v>
      </c>
    </row>
    <row r="8" spans="1:8" s="87" customFormat="1" ht="16.350000000000001" customHeight="1" x14ac:dyDescent="0.2">
      <c r="A8" s="95" t="s">
        <v>171</v>
      </c>
      <c r="B8" s="180">
        <v>0</v>
      </c>
      <c r="C8" s="184">
        <v>0</v>
      </c>
      <c r="D8" s="184">
        <v>0</v>
      </c>
      <c r="E8" s="96">
        <v>0</v>
      </c>
      <c r="F8" s="96">
        <v>0</v>
      </c>
      <c r="G8" s="96">
        <v>0</v>
      </c>
      <c r="H8" s="96">
        <v>0</v>
      </c>
    </row>
    <row r="9" spans="1:8" s="87" customFormat="1" ht="16.350000000000001" customHeight="1" x14ac:dyDescent="0.2">
      <c r="A9" s="133" t="s">
        <v>204</v>
      </c>
      <c r="B9" s="180">
        <v>0</v>
      </c>
      <c r="C9" s="184">
        <v>0</v>
      </c>
      <c r="D9" s="184">
        <v>0</v>
      </c>
      <c r="E9" s="96">
        <v>0</v>
      </c>
      <c r="F9" s="96">
        <v>0</v>
      </c>
      <c r="G9" s="96">
        <v>0</v>
      </c>
      <c r="H9" s="96">
        <v>0</v>
      </c>
    </row>
    <row r="10" spans="1:8" s="87" customFormat="1" ht="16.350000000000001" customHeight="1" x14ac:dyDescent="0.2">
      <c r="A10" s="133"/>
      <c r="B10" s="180"/>
      <c r="C10" s="184"/>
      <c r="D10" s="184"/>
      <c r="E10" s="96"/>
      <c r="F10" s="96"/>
      <c r="G10" s="96"/>
      <c r="H10" s="96"/>
    </row>
    <row r="11" spans="1:8" s="87" customFormat="1" ht="16.350000000000001" customHeight="1" x14ac:dyDescent="0.25">
      <c r="A11" s="7" t="s">
        <v>208</v>
      </c>
      <c r="B11" s="179">
        <f t="shared" ref="B11:H11" si="1">SUM(B12:B13)</f>
        <v>0</v>
      </c>
      <c r="C11" s="185">
        <f t="shared" si="1"/>
        <v>0</v>
      </c>
      <c r="D11" s="185">
        <f t="shared" si="1"/>
        <v>0</v>
      </c>
      <c r="E11" s="43">
        <f t="shared" si="1"/>
        <v>0</v>
      </c>
      <c r="F11" s="43">
        <f t="shared" si="1"/>
        <v>0</v>
      </c>
      <c r="G11" s="43">
        <f t="shared" si="1"/>
        <v>0</v>
      </c>
      <c r="H11" s="43">
        <f t="shared" si="1"/>
        <v>0</v>
      </c>
    </row>
    <row r="12" spans="1:8" ht="16.350000000000001" customHeight="1" x14ac:dyDescent="0.2">
      <c r="A12" s="95" t="s">
        <v>207</v>
      </c>
      <c r="B12" s="180">
        <v>0</v>
      </c>
      <c r="C12" s="184">
        <v>0</v>
      </c>
      <c r="D12" s="184">
        <v>0</v>
      </c>
      <c r="E12" s="96">
        <v>0</v>
      </c>
      <c r="F12" s="96">
        <v>0</v>
      </c>
      <c r="G12" s="96">
        <v>0</v>
      </c>
      <c r="H12" s="96">
        <v>0</v>
      </c>
    </row>
    <row r="13" spans="1:8" s="31" customFormat="1" ht="16.350000000000001" customHeight="1" x14ac:dyDescent="0.2">
      <c r="A13" s="95"/>
      <c r="B13" s="180"/>
      <c r="C13" s="184"/>
      <c r="D13" s="184"/>
      <c r="E13" s="96"/>
      <c r="F13" s="96"/>
      <c r="G13" s="96"/>
      <c r="H13" s="96"/>
    </row>
    <row r="14" spans="1:8" s="31" customFormat="1" ht="16.5" customHeight="1" x14ac:dyDescent="0.25">
      <c r="A14" s="98" t="s">
        <v>280</v>
      </c>
      <c r="B14" s="179">
        <f>SUM(B15:B16)</f>
        <v>0</v>
      </c>
      <c r="C14" s="186">
        <f t="shared" ref="C14:H14" si="2">SUM(C15:C16)</f>
        <v>0</v>
      </c>
      <c r="D14" s="186">
        <f t="shared" si="2"/>
        <v>0</v>
      </c>
      <c r="E14" s="136">
        <v>0</v>
      </c>
      <c r="F14" s="136">
        <v>0</v>
      </c>
      <c r="G14" s="136">
        <f t="shared" si="2"/>
        <v>0</v>
      </c>
      <c r="H14" s="136">
        <f t="shared" si="2"/>
        <v>0</v>
      </c>
    </row>
    <row r="15" spans="1:8" s="31" customFormat="1" ht="16.5" customHeight="1" x14ac:dyDescent="0.2">
      <c r="A15" s="95" t="s">
        <v>281</v>
      </c>
      <c r="B15" s="180">
        <v>0</v>
      </c>
      <c r="C15" s="184">
        <v>0</v>
      </c>
      <c r="D15" s="184">
        <v>0</v>
      </c>
      <c r="E15" s="96">
        <v>0</v>
      </c>
      <c r="F15" s="96">
        <v>0</v>
      </c>
      <c r="G15" s="96">
        <v>0</v>
      </c>
      <c r="H15" s="96">
        <v>0</v>
      </c>
    </row>
    <row r="16" spans="1:8" s="31" customFormat="1" ht="16.5" customHeight="1" x14ac:dyDescent="0.2">
      <c r="A16" s="95" t="s">
        <v>282</v>
      </c>
      <c r="B16" s="180">
        <v>0</v>
      </c>
      <c r="C16" s="184">
        <v>0</v>
      </c>
      <c r="D16" s="184">
        <v>0</v>
      </c>
      <c r="E16" s="96">
        <v>0</v>
      </c>
      <c r="F16" s="96">
        <v>0</v>
      </c>
      <c r="G16" s="96">
        <v>0</v>
      </c>
      <c r="H16" s="96">
        <v>0</v>
      </c>
    </row>
    <row r="17" spans="1:8" s="31" customFormat="1" ht="16.350000000000001" customHeight="1" x14ac:dyDescent="0.2">
      <c r="A17" s="95"/>
      <c r="B17" s="180"/>
      <c r="C17" s="184"/>
      <c r="D17" s="184"/>
      <c r="E17" s="96"/>
      <c r="F17" s="96"/>
      <c r="G17" s="96"/>
      <c r="H17" s="96"/>
    </row>
    <row r="18" spans="1:8" s="24" customFormat="1" ht="16.350000000000001" customHeight="1" x14ac:dyDescent="0.25">
      <c r="A18" s="98" t="s">
        <v>174</v>
      </c>
      <c r="B18" s="179">
        <f t="shared" ref="B18:H18" si="3">SUM(B19:B19)</f>
        <v>0</v>
      </c>
      <c r="C18" s="185">
        <f t="shared" si="3"/>
        <v>0</v>
      </c>
      <c r="D18" s="185">
        <f t="shared" si="3"/>
        <v>0</v>
      </c>
      <c r="E18" s="99">
        <f t="shared" si="3"/>
        <v>0</v>
      </c>
      <c r="F18" s="99">
        <f t="shared" si="3"/>
        <v>0</v>
      </c>
      <c r="G18" s="99">
        <f t="shared" si="3"/>
        <v>0</v>
      </c>
      <c r="H18" s="99">
        <f t="shared" si="3"/>
        <v>0</v>
      </c>
    </row>
    <row r="19" spans="1:8" s="87" customFormat="1" ht="16.350000000000001" customHeight="1" x14ac:dyDescent="0.2">
      <c r="A19" s="95" t="s">
        <v>175</v>
      </c>
      <c r="B19" s="180">
        <v>0</v>
      </c>
      <c r="C19" s="184">
        <v>0</v>
      </c>
      <c r="D19" s="184">
        <v>0</v>
      </c>
      <c r="E19" s="96">
        <v>0</v>
      </c>
      <c r="F19" s="96">
        <v>0</v>
      </c>
      <c r="G19" s="96">
        <v>0</v>
      </c>
      <c r="H19" s="96">
        <v>0</v>
      </c>
    </row>
    <row r="20" spans="1:8" ht="10.7" customHeight="1" x14ac:dyDescent="0.2">
      <c r="D20" s="80"/>
    </row>
    <row r="21" spans="1:8" ht="16.350000000000001" customHeight="1" x14ac:dyDescent="0.25">
      <c r="A21" s="174" t="s">
        <v>110</v>
      </c>
      <c r="B21" s="175">
        <f>B4+B18+B11</f>
        <v>0</v>
      </c>
      <c r="C21" s="176">
        <f>C4+C18+C11</f>
        <v>0</v>
      </c>
      <c r="D21" s="176">
        <f t="shared" ref="D21:H21" si="4">D4+D18+D11</f>
        <v>0</v>
      </c>
      <c r="E21" s="176">
        <f t="shared" si="4"/>
        <v>0</v>
      </c>
      <c r="F21" s="176">
        <f t="shared" si="4"/>
        <v>0</v>
      </c>
      <c r="G21" s="176">
        <f t="shared" si="4"/>
        <v>0</v>
      </c>
      <c r="H21" s="176">
        <f t="shared" si="4"/>
        <v>0</v>
      </c>
    </row>
    <row r="22" spans="1:8" x14ac:dyDescent="0.2">
      <c r="B22" s="44"/>
      <c r="C22" s="44"/>
      <c r="D22" s="44"/>
      <c r="E22" s="44"/>
      <c r="F22" s="44"/>
      <c r="G22" s="44"/>
      <c r="H22" s="44"/>
    </row>
  </sheetData>
  <mergeCells count="1">
    <mergeCell ref="A1:A2"/>
  </mergeCells>
  <pageMargins left="0.39370078740157483" right="0.39370078740157483" top="0.39370078740157483" bottom="0.78740157480314965" header="0.19685039370078741" footer="0.39370078740157483"/>
  <pageSetup paperSize="9" scale="86" orientation="landscape" r:id="rId1"/>
  <headerFooter>
    <oddFooter>&amp;LFinanzplan 2023 bis 2027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6"/>
  <dimension ref="A1:V92"/>
  <sheetViews>
    <sheetView showGridLines="0" view="pageBreakPreview" zoomScaleNormal="90" zoomScaleSheetLayoutView="100" zoomScalePageLayoutView="85" workbookViewId="0">
      <selection activeCell="F13" sqref="F13"/>
    </sheetView>
  </sheetViews>
  <sheetFormatPr baseColWidth="10" defaultRowHeight="13.5" outlineLevelRow="1" outlineLevelCol="1" x14ac:dyDescent="0.2"/>
  <cols>
    <col min="1" max="1" width="37.375" style="18" bestFit="1" customWidth="1"/>
    <col min="2" max="2" width="12.125" style="18" bestFit="1" customWidth="1"/>
    <col min="3" max="3" width="12.25" style="18" bestFit="1" customWidth="1"/>
    <col min="4" max="7" width="12.25" style="18" customWidth="1"/>
    <col min="8" max="8" width="13.25" style="18" customWidth="1"/>
    <col min="9" max="9" width="10.375" style="16" hidden="1" customWidth="1" outlineLevel="1"/>
    <col min="10" max="10" width="7.625" style="16" hidden="1" customWidth="1" outlineLevel="1"/>
    <col min="11" max="11" width="10.375" style="16" hidden="1" customWidth="1" outlineLevel="1"/>
    <col min="12" max="12" width="7.625" style="16" hidden="1" customWidth="1" outlineLevel="1"/>
    <col min="13" max="13" width="10.375" style="16" hidden="1" customWidth="1" outlineLevel="1"/>
    <col min="14" max="14" width="7.625" style="16" hidden="1" customWidth="1" outlineLevel="1"/>
    <col min="15" max="15" width="10.375" style="16" hidden="1" customWidth="1" outlineLevel="1"/>
    <col min="16" max="16" width="7.625" style="16" hidden="1" customWidth="1" outlineLevel="1"/>
    <col min="17" max="17" width="10.375" style="16" hidden="1" customWidth="1" outlineLevel="1"/>
    <col min="18" max="18" width="7.625" style="16" hidden="1" customWidth="1" outlineLevel="1"/>
    <col min="19" max="19" width="10.375" style="16" hidden="1" customWidth="1" outlineLevel="1"/>
    <col min="20" max="21" width="7.625" style="16" hidden="1" customWidth="1" outlineLevel="1"/>
    <col min="22" max="22" width="11" style="18" collapsed="1"/>
    <col min="23" max="16384" width="11" style="18"/>
  </cols>
  <sheetData>
    <row r="1" spans="1:21" ht="15.75" x14ac:dyDescent="0.25">
      <c r="A1" s="65" t="s">
        <v>122</v>
      </c>
      <c r="B1" s="49"/>
      <c r="C1" s="49"/>
      <c r="D1" s="49"/>
      <c r="E1" s="49"/>
      <c r="F1" s="49"/>
      <c r="G1" s="49"/>
      <c r="H1" s="64" t="str">
        <f>"Finanzplan "&amp;E!$B$6+2&amp;"–"&amp;E!$B$6+6</f>
        <v>Finanzplan 2023–2027</v>
      </c>
      <c r="I1" s="58"/>
      <c r="J1" s="58"/>
      <c r="K1" s="58"/>
    </row>
    <row r="2" spans="1:21" x14ac:dyDescent="0.2">
      <c r="A2" s="77"/>
      <c r="B2" s="78"/>
      <c r="C2" s="78"/>
      <c r="D2" s="78"/>
      <c r="E2" s="78"/>
      <c r="F2" s="78"/>
      <c r="G2" s="78"/>
      <c r="H2" s="78"/>
      <c r="I2" s="79"/>
      <c r="J2" s="79"/>
      <c r="K2" s="79"/>
    </row>
    <row r="3" spans="1:21" s="1" customFormat="1" ht="15" customHeight="1" x14ac:dyDescent="0.25">
      <c r="A3" s="246" t="s">
        <v>123</v>
      </c>
      <c r="B3" s="59" t="s">
        <v>3</v>
      </c>
      <c r="C3" s="59" t="str">
        <f>E!$A$5</f>
        <v>Budget</v>
      </c>
      <c r="D3" s="59" t="s">
        <v>4</v>
      </c>
      <c r="E3" s="59" t="s">
        <v>116</v>
      </c>
      <c r="F3" s="59" t="s">
        <v>116</v>
      </c>
      <c r="G3" s="59" t="s">
        <v>116</v>
      </c>
      <c r="H3" s="59" t="s">
        <v>116</v>
      </c>
      <c r="I3" s="57"/>
      <c r="J3" s="57"/>
      <c r="K3" s="57"/>
      <c r="L3" s="57"/>
      <c r="M3" s="15"/>
      <c r="N3" s="15"/>
      <c r="O3" s="15"/>
      <c r="P3" s="15"/>
      <c r="Q3" s="15"/>
      <c r="R3" s="15"/>
      <c r="S3" s="15"/>
      <c r="T3" s="15"/>
      <c r="U3" s="15"/>
    </row>
    <row r="4" spans="1:21" s="1" customFormat="1" ht="15" customHeight="1" x14ac:dyDescent="0.25">
      <c r="A4" s="247"/>
      <c r="B4" s="9">
        <f>E!B6</f>
        <v>2021</v>
      </c>
      <c r="C4" s="9">
        <f>E!$A$6</f>
        <v>2022</v>
      </c>
      <c r="D4" s="9">
        <f>C4+1</f>
        <v>2023</v>
      </c>
      <c r="E4" s="9">
        <f>D4+1</f>
        <v>2024</v>
      </c>
      <c r="F4" s="9">
        <f>E4+1</f>
        <v>2025</v>
      </c>
      <c r="G4" s="9">
        <f>F4+1</f>
        <v>2026</v>
      </c>
      <c r="H4" s="9">
        <f>G4+1</f>
        <v>2027</v>
      </c>
      <c r="I4" s="57" t="s">
        <v>82</v>
      </c>
      <c r="J4" s="57" t="s">
        <v>86</v>
      </c>
      <c r="K4" s="57" t="s">
        <v>83</v>
      </c>
      <c r="L4" s="57" t="s">
        <v>87</v>
      </c>
      <c r="M4" s="15" t="s">
        <v>84</v>
      </c>
      <c r="N4" s="15" t="s">
        <v>88</v>
      </c>
      <c r="O4" s="15" t="s">
        <v>89</v>
      </c>
      <c r="P4" s="15" t="s">
        <v>90</v>
      </c>
      <c r="Q4" s="15" t="s">
        <v>91</v>
      </c>
      <c r="R4" s="15" t="s">
        <v>92</v>
      </c>
      <c r="S4" s="15" t="s">
        <v>111</v>
      </c>
      <c r="T4" s="15" t="s">
        <v>112</v>
      </c>
      <c r="U4" s="15" t="s">
        <v>119</v>
      </c>
    </row>
    <row r="5" spans="1:21" s="1" customFormat="1" ht="16.350000000000001" customHeight="1" x14ac:dyDescent="0.25">
      <c r="A5" s="67" t="s">
        <v>124</v>
      </c>
      <c r="B5" s="43"/>
      <c r="C5" s="43"/>
      <c r="D5" s="43"/>
      <c r="E5" s="43"/>
      <c r="F5" s="43"/>
      <c r="G5" s="43"/>
      <c r="H5" s="43"/>
      <c r="I5" s="57"/>
      <c r="J5" s="57"/>
      <c r="K5" s="57"/>
      <c r="L5" s="57"/>
      <c r="M5" s="15"/>
      <c r="N5" s="15"/>
      <c r="O5" s="15"/>
      <c r="P5" s="15"/>
      <c r="Q5" s="15"/>
      <c r="R5" s="15"/>
      <c r="S5" s="15"/>
      <c r="T5" s="15"/>
      <c r="U5" s="15"/>
    </row>
    <row r="6" spans="1:21" ht="16.350000000000001" customHeight="1" x14ac:dyDescent="0.2">
      <c r="A6" s="68" t="s">
        <v>154</v>
      </c>
      <c r="B6" s="45"/>
      <c r="C6" s="45"/>
      <c r="D6" s="45"/>
      <c r="E6" s="45"/>
      <c r="F6" s="45"/>
      <c r="G6" s="45"/>
      <c r="H6" s="45"/>
      <c r="I6" s="17" t="s">
        <v>80</v>
      </c>
      <c r="J6" s="17">
        <v>330000</v>
      </c>
      <c r="K6" s="17" t="s">
        <v>81</v>
      </c>
      <c r="L6" s="17">
        <v>339999</v>
      </c>
      <c r="M6" s="16" t="s">
        <v>85</v>
      </c>
      <c r="N6" s="16">
        <v>0</v>
      </c>
      <c r="O6" s="16" t="s">
        <v>85</v>
      </c>
      <c r="P6" s="16">
        <v>0</v>
      </c>
      <c r="Q6" s="16" t="s">
        <v>85</v>
      </c>
      <c r="R6" s="16">
        <v>0</v>
      </c>
      <c r="S6" s="16" t="s">
        <v>85</v>
      </c>
      <c r="T6" s="16">
        <v>0</v>
      </c>
    </row>
    <row r="7" spans="1:21" ht="16.350000000000001" hidden="1" customHeight="1" outlineLevel="1" x14ac:dyDescent="0.2">
      <c r="A7" s="68" t="s">
        <v>98</v>
      </c>
      <c r="B7" s="45"/>
      <c r="C7" s="45"/>
      <c r="D7" s="45"/>
      <c r="E7" s="45"/>
      <c r="F7" s="45"/>
      <c r="G7" s="45"/>
      <c r="H7" s="45"/>
      <c r="I7" s="58" t="s">
        <v>80</v>
      </c>
      <c r="J7" s="58">
        <v>330000</v>
      </c>
      <c r="K7" s="58" t="s">
        <v>81</v>
      </c>
      <c r="L7" s="58">
        <v>339999</v>
      </c>
      <c r="M7" s="16" t="s">
        <v>85</v>
      </c>
      <c r="N7" s="16">
        <v>0</v>
      </c>
      <c r="O7" s="16" t="s">
        <v>85</v>
      </c>
      <c r="P7" s="16">
        <v>0</v>
      </c>
      <c r="Q7" s="16" t="s">
        <v>85</v>
      </c>
      <c r="R7" s="16">
        <v>0</v>
      </c>
      <c r="S7" s="16" t="s">
        <v>85</v>
      </c>
      <c r="T7" s="16">
        <v>0</v>
      </c>
    </row>
    <row r="8" spans="1:21" ht="16.350000000000001" hidden="1" customHeight="1" outlineLevel="1" x14ac:dyDescent="0.2">
      <c r="A8" s="68" t="s">
        <v>105</v>
      </c>
      <c r="B8" s="45"/>
      <c r="C8" s="45"/>
      <c r="D8" s="45"/>
      <c r="E8" s="45"/>
      <c r="F8" s="45"/>
      <c r="G8" s="45"/>
      <c r="H8" s="45"/>
      <c r="I8" s="58" t="s">
        <v>80</v>
      </c>
      <c r="J8" s="58">
        <v>330000</v>
      </c>
      <c r="K8" s="58" t="s">
        <v>81</v>
      </c>
      <c r="L8" s="58">
        <v>339999</v>
      </c>
      <c r="M8" s="16" t="s">
        <v>85</v>
      </c>
      <c r="N8" s="16">
        <v>0</v>
      </c>
      <c r="O8" s="16" t="s">
        <v>85</v>
      </c>
      <c r="P8" s="16">
        <v>0</v>
      </c>
      <c r="Q8" s="16" t="s">
        <v>85</v>
      </c>
      <c r="R8" s="16">
        <v>0</v>
      </c>
      <c r="S8" s="16" t="s">
        <v>85</v>
      </c>
      <c r="T8" s="16">
        <v>0</v>
      </c>
    </row>
    <row r="9" spans="1:21" ht="16.350000000000001" customHeight="1" collapsed="1" x14ac:dyDescent="0.2">
      <c r="A9" s="68" t="s">
        <v>125</v>
      </c>
      <c r="B9" s="53"/>
      <c r="C9" s="45"/>
      <c r="D9" s="45"/>
      <c r="E9" s="45"/>
      <c r="F9" s="45"/>
      <c r="G9" s="45"/>
      <c r="H9" s="45"/>
      <c r="I9" s="58" t="s">
        <v>80</v>
      </c>
      <c r="J9" s="58">
        <v>344000</v>
      </c>
      <c r="K9" s="58" t="s">
        <v>81</v>
      </c>
      <c r="L9" s="58">
        <v>344999</v>
      </c>
      <c r="M9" s="16" t="s">
        <v>85</v>
      </c>
      <c r="N9" s="16">
        <v>0</v>
      </c>
      <c r="O9" s="16" t="s">
        <v>85</v>
      </c>
      <c r="P9" s="16">
        <v>0</v>
      </c>
      <c r="Q9" s="16" t="s">
        <v>85</v>
      </c>
      <c r="R9" s="16">
        <v>0</v>
      </c>
      <c r="S9" s="16" t="s">
        <v>85</v>
      </c>
      <c r="T9" s="16">
        <v>0</v>
      </c>
    </row>
    <row r="10" spans="1:21" ht="16.350000000000001" customHeight="1" x14ac:dyDescent="0.2">
      <c r="A10" s="68" t="s">
        <v>33</v>
      </c>
      <c r="B10" s="45"/>
      <c r="C10" s="45"/>
      <c r="D10" s="45"/>
      <c r="E10" s="45"/>
      <c r="F10" s="45"/>
      <c r="G10" s="45"/>
      <c r="H10" s="45"/>
      <c r="I10" s="58" t="s">
        <v>80</v>
      </c>
      <c r="J10" s="58">
        <v>350000</v>
      </c>
      <c r="K10" s="58" t="s">
        <v>81</v>
      </c>
      <c r="L10" s="58">
        <v>351999</v>
      </c>
      <c r="M10" s="16" t="s">
        <v>85</v>
      </c>
      <c r="N10" s="16">
        <v>0</v>
      </c>
      <c r="O10" s="16" t="s">
        <v>85</v>
      </c>
      <c r="P10" s="16">
        <v>0</v>
      </c>
      <c r="Q10" s="16" t="s">
        <v>85</v>
      </c>
      <c r="R10" s="16">
        <v>0</v>
      </c>
      <c r="S10" s="16" t="s">
        <v>85</v>
      </c>
      <c r="T10" s="16">
        <v>0</v>
      </c>
    </row>
    <row r="11" spans="1:21" ht="16.350000000000001" customHeight="1" x14ac:dyDescent="0.2">
      <c r="A11" s="68" t="s">
        <v>103</v>
      </c>
      <c r="B11" s="45"/>
      <c r="C11" s="45"/>
      <c r="D11" s="45"/>
      <c r="E11" s="45"/>
      <c r="F11" s="45"/>
      <c r="G11" s="45"/>
      <c r="H11" s="45"/>
      <c r="I11" s="58" t="s">
        <v>80</v>
      </c>
      <c r="J11" s="58">
        <v>444000</v>
      </c>
      <c r="K11" s="58" t="s">
        <v>81</v>
      </c>
      <c r="L11" s="58">
        <v>444999</v>
      </c>
      <c r="M11" s="16" t="s">
        <v>85</v>
      </c>
      <c r="N11" s="16">
        <v>444000</v>
      </c>
      <c r="O11" s="16" t="s">
        <v>85</v>
      </c>
      <c r="P11" s="16">
        <v>0</v>
      </c>
      <c r="Q11" s="16" t="s">
        <v>85</v>
      </c>
      <c r="R11" s="16">
        <v>0</v>
      </c>
      <c r="S11" s="16" t="s">
        <v>85</v>
      </c>
      <c r="T11" s="16">
        <v>0</v>
      </c>
    </row>
    <row r="12" spans="1:21" ht="16.350000000000001" customHeight="1" x14ac:dyDescent="0.2">
      <c r="A12" s="69" t="s">
        <v>153</v>
      </c>
      <c r="B12" s="53"/>
      <c r="C12" s="45"/>
      <c r="D12" s="45"/>
      <c r="E12" s="45"/>
      <c r="F12" s="45"/>
      <c r="G12" s="45"/>
      <c r="H12" s="45"/>
      <c r="I12" s="58" t="s">
        <v>80</v>
      </c>
      <c r="J12" s="58">
        <v>449000</v>
      </c>
      <c r="K12" s="58" t="s">
        <v>81</v>
      </c>
      <c r="L12" s="58">
        <v>449999</v>
      </c>
      <c r="M12" s="16" t="s">
        <v>85</v>
      </c>
      <c r="N12" s="16">
        <v>0</v>
      </c>
      <c r="O12" s="16" t="s">
        <v>85</v>
      </c>
      <c r="P12" s="16">
        <v>0</v>
      </c>
      <c r="Q12" s="16" t="s">
        <v>85</v>
      </c>
      <c r="R12" s="16">
        <v>0</v>
      </c>
      <c r="S12" s="16" t="s">
        <v>85</v>
      </c>
      <c r="T12" s="16">
        <v>0</v>
      </c>
    </row>
    <row r="13" spans="1:21" ht="16.350000000000001" customHeight="1" x14ac:dyDescent="0.2">
      <c r="A13" s="68" t="s">
        <v>126</v>
      </c>
      <c r="B13" s="53"/>
      <c r="C13" s="53"/>
      <c r="D13" s="53"/>
      <c r="E13" s="53"/>
      <c r="F13" s="53"/>
      <c r="G13" s="53"/>
      <c r="H13" s="53"/>
      <c r="I13" s="58" t="s">
        <v>80</v>
      </c>
      <c r="J13" s="58">
        <v>450000</v>
      </c>
      <c r="K13" s="58" t="s">
        <v>81</v>
      </c>
      <c r="L13" s="58">
        <v>459999</v>
      </c>
      <c r="M13" s="16" t="s">
        <v>85</v>
      </c>
      <c r="N13" s="16">
        <v>0</v>
      </c>
      <c r="O13" s="16" t="s">
        <v>85</v>
      </c>
      <c r="P13" s="16">
        <v>0</v>
      </c>
      <c r="Q13" s="16" t="s">
        <v>85</v>
      </c>
      <c r="R13" s="16">
        <v>0</v>
      </c>
      <c r="S13" s="16" t="s">
        <v>85</v>
      </c>
      <c r="T13" s="16">
        <v>0</v>
      </c>
    </row>
    <row r="14" spans="1:21" ht="16.350000000000001" customHeight="1" x14ac:dyDescent="0.2">
      <c r="A14" s="68" t="s">
        <v>161</v>
      </c>
      <c r="B14" s="45"/>
      <c r="C14" s="45"/>
      <c r="D14" s="45"/>
      <c r="E14" s="45"/>
      <c r="F14" s="45"/>
      <c r="G14" s="45"/>
      <c r="H14" s="45"/>
      <c r="I14" s="58" t="s">
        <v>80</v>
      </c>
      <c r="J14" s="58">
        <v>342000</v>
      </c>
      <c r="K14" s="58" t="s">
        <v>81</v>
      </c>
      <c r="L14" s="58">
        <v>342999</v>
      </c>
      <c r="M14" s="16" t="s">
        <v>85</v>
      </c>
      <c r="N14" s="16">
        <v>0</v>
      </c>
      <c r="O14" s="16" t="s">
        <v>85</v>
      </c>
      <c r="P14" s="16">
        <v>0</v>
      </c>
      <c r="Q14" s="16" t="s">
        <v>85</v>
      </c>
      <c r="R14" s="16">
        <v>0</v>
      </c>
      <c r="S14" s="16" t="s">
        <v>85</v>
      </c>
      <c r="T14" s="16">
        <v>0</v>
      </c>
    </row>
    <row r="15" spans="1:21" s="31" customFormat="1" ht="16.350000000000001" hidden="1" customHeight="1" x14ac:dyDescent="0.2">
      <c r="A15" s="66" t="s">
        <v>163</v>
      </c>
      <c r="B15" s="47"/>
      <c r="C15" s="47"/>
      <c r="D15" s="47"/>
      <c r="E15" s="47"/>
      <c r="F15" s="47"/>
      <c r="G15" s="47"/>
      <c r="H15" s="47"/>
      <c r="I15" s="58"/>
      <c r="J15" s="58"/>
      <c r="K15" s="58"/>
      <c r="L15" s="58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16.350000000000001" customHeight="1" x14ac:dyDescent="0.2">
      <c r="A16" s="70" t="s">
        <v>127</v>
      </c>
      <c r="B16" s="36"/>
      <c r="C16" s="36"/>
      <c r="D16" s="36"/>
      <c r="E16" s="36"/>
      <c r="F16" s="36"/>
      <c r="G16" s="36"/>
      <c r="H16" s="36"/>
      <c r="I16" s="58"/>
      <c r="J16" s="58"/>
      <c r="K16" s="58"/>
      <c r="L16" s="58"/>
    </row>
    <row r="17" spans="1:21" s="13" customFormat="1" ht="16.350000000000001" customHeight="1" x14ac:dyDescent="0.25">
      <c r="A17" s="71" t="s">
        <v>128</v>
      </c>
      <c r="B17" s="14"/>
      <c r="C17" s="14"/>
      <c r="D17" s="14"/>
      <c r="E17" s="14"/>
      <c r="F17" s="14"/>
      <c r="G17" s="14"/>
      <c r="H17" s="14"/>
      <c r="I17" s="58" t="s">
        <v>80</v>
      </c>
      <c r="J17" s="58">
        <v>300000</v>
      </c>
      <c r="K17" s="58" t="s">
        <v>81</v>
      </c>
      <c r="L17" s="58">
        <v>399999</v>
      </c>
      <c r="M17" s="16" t="s">
        <v>85</v>
      </c>
      <c r="N17" s="16">
        <v>305251</v>
      </c>
      <c r="O17" s="16" t="s">
        <v>85</v>
      </c>
      <c r="P17" s="16">
        <v>344000</v>
      </c>
      <c r="Q17" s="16" t="s">
        <v>85</v>
      </c>
      <c r="R17" s="16">
        <v>0</v>
      </c>
      <c r="S17" s="16" t="s">
        <v>85</v>
      </c>
      <c r="T17" s="16">
        <v>0</v>
      </c>
      <c r="U17" s="16"/>
    </row>
    <row r="18" spans="1:21" s="13" customFormat="1" ht="10.7" customHeight="1" x14ac:dyDescent="0.2">
      <c r="A18" s="72"/>
      <c r="B18" s="34"/>
      <c r="C18" s="34"/>
      <c r="D18" s="34"/>
      <c r="E18" s="34"/>
      <c r="F18" s="34"/>
      <c r="G18" s="34"/>
      <c r="H18" s="34"/>
      <c r="I18" s="58"/>
      <c r="J18" s="58"/>
      <c r="K18" s="58"/>
      <c r="L18" s="58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13" customFormat="1" ht="16.350000000000001" customHeight="1" x14ac:dyDescent="0.25">
      <c r="A19" s="248" t="s">
        <v>129</v>
      </c>
      <c r="B19" s="59" t="s">
        <v>3</v>
      </c>
      <c r="C19" s="59" t="s">
        <v>4</v>
      </c>
      <c r="D19" s="59" t="s">
        <v>4</v>
      </c>
      <c r="E19" s="59" t="s">
        <v>134</v>
      </c>
      <c r="F19" s="59" t="s">
        <v>134</v>
      </c>
      <c r="G19" s="59" t="s">
        <v>134</v>
      </c>
      <c r="H19" s="59" t="s">
        <v>134</v>
      </c>
      <c r="I19" s="58"/>
      <c r="J19" s="58"/>
      <c r="K19" s="58"/>
      <c r="L19" s="58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13" customFormat="1" ht="16.350000000000001" customHeight="1" x14ac:dyDescent="0.25">
      <c r="A20" s="249"/>
      <c r="B20" s="9">
        <f>$B$4</f>
        <v>2021</v>
      </c>
      <c r="C20" s="9">
        <f>$C$4</f>
        <v>2022</v>
      </c>
      <c r="D20" s="9">
        <f>$D$4</f>
        <v>2023</v>
      </c>
      <c r="E20" s="9">
        <f>$E$4</f>
        <v>2024</v>
      </c>
      <c r="F20" s="9">
        <f>$F$4</f>
        <v>2025</v>
      </c>
      <c r="G20" s="9">
        <f>$G$4</f>
        <v>2026</v>
      </c>
      <c r="H20" s="9">
        <f>$H$4</f>
        <v>2027</v>
      </c>
      <c r="I20" s="58"/>
      <c r="J20" s="58"/>
      <c r="K20" s="58"/>
      <c r="L20" s="58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13" customFormat="1" ht="16.350000000000001" customHeight="1" x14ac:dyDescent="0.25">
      <c r="A21" s="67" t="s">
        <v>130</v>
      </c>
      <c r="B21" s="43"/>
      <c r="C21" s="43"/>
      <c r="D21" s="43"/>
      <c r="E21" s="43"/>
      <c r="F21" s="43"/>
      <c r="G21" s="43"/>
      <c r="H21" s="43"/>
      <c r="I21" s="58"/>
      <c r="J21" s="58"/>
      <c r="K21" s="58"/>
      <c r="L21" s="58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3" customFormat="1" ht="16.350000000000001" customHeight="1" x14ac:dyDescent="0.2">
      <c r="A22" s="73" t="s">
        <v>131</v>
      </c>
      <c r="B22" s="55"/>
      <c r="C22" s="55"/>
      <c r="D22" s="55"/>
      <c r="E22" s="55"/>
      <c r="F22" s="55"/>
      <c r="G22" s="55"/>
      <c r="H22" s="55"/>
      <c r="I22" s="58"/>
      <c r="J22" s="58"/>
      <c r="K22" s="58"/>
      <c r="L22" s="58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3" customFormat="1" ht="16.350000000000001" customHeight="1" x14ac:dyDescent="0.25">
      <c r="A23" s="67" t="s">
        <v>132</v>
      </c>
      <c r="B23" s="43"/>
      <c r="C23" s="43"/>
      <c r="D23" s="43"/>
      <c r="E23" s="43"/>
      <c r="F23" s="43"/>
      <c r="G23" s="43"/>
      <c r="H23" s="43"/>
      <c r="I23" s="58"/>
      <c r="J23" s="58"/>
      <c r="K23" s="58"/>
      <c r="L23" s="58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3" customFormat="1" ht="16.350000000000001" customHeight="1" x14ac:dyDescent="0.2">
      <c r="A24" s="73" t="s">
        <v>158</v>
      </c>
      <c r="B24" s="36"/>
      <c r="C24" s="36"/>
      <c r="D24" s="36"/>
      <c r="E24" s="36"/>
      <c r="F24" s="36"/>
      <c r="G24" s="36"/>
      <c r="H24" s="36"/>
      <c r="I24" s="58"/>
      <c r="J24" s="58"/>
      <c r="K24" s="58"/>
      <c r="L24" s="58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3" customFormat="1" ht="16.350000000000001" customHeight="1" x14ac:dyDescent="0.25">
      <c r="A25" s="74" t="s">
        <v>133</v>
      </c>
      <c r="B25" s="60"/>
      <c r="C25" s="60"/>
      <c r="D25" s="60"/>
      <c r="E25" s="60"/>
      <c r="F25" s="60"/>
      <c r="G25" s="60"/>
      <c r="H25" s="60"/>
      <c r="I25" s="58"/>
      <c r="J25" s="58"/>
      <c r="K25" s="58"/>
      <c r="L25" s="58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3" customFormat="1" ht="10.7" customHeight="1" x14ac:dyDescent="0.2">
      <c r="A26" s="66"/>
      <c r="B26" s="49"/>
      <c r="C26" s="49"/>
      <c r="D26" s="49"/>
      <c r="E26" s="49"/>
      <c r="F26" s="49"/>
      <c r="G26" s="49"/>
      <c r="H26" s="49"/>
      <c r="I26" s="58"/>
      <c r="J26" s="58"/>
      <c r="K26" s="58"/>
      <c r="L26" s="58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3" customFormat="1" ht="16.350000000000001" customHeight="1" x14ac:dyDescent="0.25">
      <c r="A27" s="75" t="s">
        <v>135</v>
      </c>
      <c r="B27" s="10"/>
      <c r="C27" s="10"/>
      <c r="D27" s="10"/>
      <c r="E27" s="10"/>
      <c r="F27" s="10"/>
      <c r="G27" s="10"/>
      <c r="H27" s="10"/>
      <c r="I27" s="58"/>
      <c r="J27" s="58"/>
      <c r="K27" s="58"/>
      <c r="L27" s="58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3" customFormat="1" ht="10.7" customHeight="1" x14ac:dyDescent="0.2">
      <c r="A28" s="66"/>
      <c r="B28" s="49"/>
      <c r="C28" s="49"/>
      <c r="D28" s="49"/>
      <c r="E28" s="49"/>
      <c r="F28" s="49"/>
      <c r="G28" s="49"/>
      <c r="H28" s="49"/>
      <c r="I28" s="58"/>
      <c r="J28" s="58"/>
      <c r="K28" s="58"/>
      <c r="L28" s="58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13" customFormat="1" ht="16.350000000000001" customHeight="1" x14ac:dyDescent="0.25">
      <c r="A29" s="248" t="s">
        <v>136</v>
      </c>
      <c r="B29" s="59" t="s">
        <v>3</v>
      </c>
      <c r="C29" s="59" t="s">
        <v>4</v>
      </c>
      <c r="D29" s="59" t="s">
        <v>4</v>
      </c>
      <c r="E29" s="59" t="s">
        <v>134</v>
      </c>
      <c r="F29" s="59" t="s">
        <v>134</v>
      </c>
      <c r="G29" s="59" t="s">
        <v>134</v>
      </c>
      <c r="H29" s="59" t="s">
        <v>134</v>
      </c>
      <c r="I29" s="58"/>
      <c r="J29" s="58"/>
      <c r="K29" s="58"/>
      <c r="L29" s="58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13" customFormat="1" ht="16.350000000000001" customHeight="1" x14ac:dyDescent="0.25">
      <c r="A30" s="249"/>
      <c r="B30" s="9">
        <f>$B$4</f>
        <v>2021</v>
      </c>
      <c r="C30" s="9">
        <f>$C$4</f>
        <v>2022</v>
      </c>
      <c r="D30" s="9">
        <f>$D$4</f>
        <v>2023</v>
      </c>
      <c r="E30" s="9">
        <f>$E$4</f>
        <v>2024</v>
      </c>
      <c r="F30" s="9">
        <f>$F$4</f>
        <v>2025</v>
      </c>
      <c r="G30" s="9">
        <f>$G$4</f>
        <v>2026</v>
      </c>
      <c r="H30" s="9">
        <f>$H$4</f>
        <v>2027</v>
      </c>
      <c r="I30" s="58"/>
      <c r="J30" s="58"/>
      <c r="K30" s="58"/>
      <c r="L30" s="58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13" customFormat="1" ht="16.350000000000001" customHeight="1" x14ac:dyDescent="0.25">
      <c r="A31" s="67" t="s">
        <v>130</v>
      </c>
      <c r="B31" s="43"/>
      <c r="C31" s="43"/>
      <c r="D31" s="43"/>
      <c r="E31" s="43"/>
      <c r="F31" s="43"/>
      <c r="G31" s="43"/>
      <c r="H31" s="43"/>
      <c r="I31" s="58"/>
      <c r="J31" s="58"/>
      <c r="K31" s="58"/>
      <c r="L31" s="58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13" customFormat="1" ht="16.350000000000001" customHeight="1" x14ac:dyDescent="0.2">
      <c r="A32" s="73" t="s">
        <v>131</v>
      </c>
      <c r="B32" s="55"/>
      <c r="C32" s="55"/>
      <c r="D32" s="55"/>
      <c r="E32" s="55"/>
      <c r="F32" s="55"/>
      <c r="G32" s="55"/>
      <c r="H32" s="55"/>
      <c r="I32" s="58"/>
      <c r="J32" s="58"/>
      <c r="K32" s="58"/>
      <c r="L32" s="58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13" customFormat="1" ht="16.350000000000001" customHeight="1" x14ac:dyDescent="0.25">
      <c r="A33" s="67" t="s">
        <v>132</v>
      </c>
      <c r="B33" s="54"/>
      <c r="C33" s="54"/>
      <c r="D33" s="54"/>
      <c r="E33" s="54"/>
      <c r="F33" s="54"/>
      <c r="G33" s="54"/>
      <c r="H33" s="54"/>
      <c r="I33" s="58"/>
      <c r="J33" s="58"/>
      <c r="K33" s="58"/>
      <c r="L33" s="58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31" customFormat="1" ht="16.350000000000001" customHeight="1" x14ac:dyDescent="0.2">
      <c r="A34" s="73" t="s">
        <v>138</v>
      </c>
      <c r="B34" s="55"/>
      <c r="C34" s="36"/>
      <c r="D34" s="36"/>
      <c r="E34" s="36"/>
      <c r="F34" s="36"/>
      <c r="G34" s="36"/>
      <c r="H34" s="36"/>
      <c r="I34" s="58"/>
      <c r="J34" s="58"/>
      <c r="K34" s="58"/>
      <c r="L34" s="58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13" customFormat="1" ht="16.350000000000001" hidden="1" customHeight="1" x14ac:dyDescent="0.2">
      <c r="A35" s="76" t="s">
        <v>106</v>
      </c>
      <c r="B35" s="61"/>
      <c r="C35" s="61"/>
      <c r="D35" s="61"/>
      <c r="E35" s="61"/>
      <c r="F35" s="61"/>
      <c r="G35" s="61"/>
      <c r="H35" s="61"/>
      <c r="I35" s="62"/>
      <c r="J35" s="62"/>
      <c r="K35" s="63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13" customFormat="1" ht="16.350000000000001" customHeight="1" x14ac:dyDescent="0.25">
      <c r="A36" s="74" t="s">
        <v>137</v>
      </c>
      <c r="B36" s="60"/>
      <c r="C36" s="60"/>
      <c r="D36" s="60"/>
      <c r="E36" s="60"/>
      <c r="F36" s="60"/>
      <c r="G36" s="60"/>
      <c r="H36" s="60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13" customFormat="1" ht="10.7" customHeight="1" x14ac:dyDescent="0.2">
      <c r="A37" s="66"/>
      <c r="B37" s="49"/>
      <c r="C37" s="47"/>
      <c r="D37" s="49"/>
      <c r="E37" s="49"/>
      <c r="F37" s="49"/>
      <c r="G37" s="49"/>
      <c r="H37" s="49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13" customFormat="1" ht="16.350000000000001" customHeight="1" x14ac:dyDescent="0.25">
      <c r="A38" s="248" t="s">
        <v>139</v>
      </c>
      <c r="B38" s="59" t="s">
        <v>3</v>
      </c>
      <c r="C38" s="59" t="s">
        <v>4</v>
      </c>
      <c r="D38" s="59" t="s">
        <v>4</v>
      </c>
      <c r="E38" s="59" t="s">
        <v>134</v>
      </c>
      <c r="F38" s="59" t="s">
        <v>134</v>
      </c>
      <c r="G38" s="59" t="s">
        <v>134</v>
      </c>
      <c r="H38" s="59" t="s">
        <v>134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13" customFormat="1" ht="16.350000000000001" customHeight="1" x14ac:dyDescent="0.25">
      <c r="A39" s="249"/>
      <c r="B39" s="9">
        <f>$B$4</f>
        <v>2021</v>
      </c>
      <c r="C39" s="9">
        <f>$C$4</f>
        <v>2022</v>
      </c>
      <c r="D39" s="9">
        <f>$D$4</f>
        <v>2023</v>
      </c>
      <c r="E39" s="9">
        <f>$E$4</f>
        <v>2024</v>
      </c>
      <c r="F39" s="9">
        <f>$F$4</f>
        <v>2025</v>
      </c>
      <c r="G39" s="9">
        <f>$G$4</f>
        <v>2026</v>
      </c>
      <c r="H39" s="9">
        <f>$H$4</f>
        <v>2027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31" customFormat="1" ht="16.350000000000001" hidden="1" customHeight="1" x14ac:dyDescent="0.2">
      <c r="A40" s="68" t="s">
        <v>140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31" customFormat="1" ht="16.350000000000001" customHeight="1" x14ac:dyDescent="0.2">
      <c r="A41" s="68" t="s">
        <v>155</v>
      </c>
      <c r="B41" s="53"/>
      <c r="C41" s="45"/>
      <c r="D41" s="45"/>
      <c r="E41" s="45"/>
      <c r="F41" s="45"/>
      <c r="G41" s="45"/>
      <c r="H41" s="45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13" customFormat="1" ht="16.350000000000001" customHeight="1" x14ac:dyDescent="0.2">
      <c r="A42" s="73" t="s">
        <v>164</v>
      </c>
      <c r="B42" s="36"/>
      <c r="C42" s="36"/>
      <c r="D42" s="36"/>
      <c r="E42" s="36"/>
      <c r="F42" s="36"/>
      <c r="G42" s="36"/>
      <c r="H42" s="36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13" customFormat="1" ht="16.350000000000001" customHeight="1" x14ac:dyDescent="0.25">
      <c r="A43" s="74" t="s">
        <v>141</v>
      </c>
      <c r="B43" s="60"/>
      <c r="C43" s="60"/>
      <c r="D43" s="60"/>
      <c r="E43" s="60"/>
      <c r="F43" s="60"/>
      <c r="G43" s="60"/>
      <c r="H43" s="60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13" customFormat="1" ht="10.7" customHeight="1" x14ac:dyDescent="0.2">
      <c r="A44" s="66"/>
      <c r="B44" s="49"/>
      <c r="C44" s="49"/>
      <c r="D44" s="49"/>
      <c r="E44" s="49"/>
      <c r="F44" s="49"/>
      <c r="G44" s="49"/>
      <c r="H44" s="49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13" customFormat="1" ht="16.350000000000001" customHeight="1" x14ac:dyDescent="0.25">
      <c r="A45" s="74" t="s">
        <v>142</v>
      </c>
      <c r="B45" s="60"/>
      <c r="C45" s="60"/>
      <c r="D45" s="60"/>
      <c r="E45" s="60"/>
      <c r="F45" s="60"/>
      <c r="G45" s="60"/>
      <c r="H45" s="60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13" customFormat="1" ht="10.7" customHeight="1" x14ac:dyDescent="0.2">
      <c r="A46" s="66"/>
      <c r="B46" s="49"/>
      <c r="C46" s="49"/>
      <c r="D46" s="49"/>
      <c r="E46" s="49"/>
      <c r="F46" s="49"/>
      <c r="G46" s="49"/>
      <c r="H46" s="49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13" customFormat="1" ht="16.350000000000001" customHeight="1" x14ac:dyDescent="0.25">
      <c r="A47" s="75" t="s">
        <v>143</v>
      </c>
      <c r="B47" s="10"/>
      <c r="C47" s="10"/>
      <c r="D47" s="10"/>
      <c r="E47" s="10"/>
      <c r="F47" s="10"/>
      <c r="G47" s="10"/>
      <c r="H47" s="10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13" customFormat="1" ht="10.7" customHeight="1" x14ac:dyDescent="0.2">
      <c r="A48" s="66"/>
      <c r="B48" s="49"/>
      <c r="C48" s="49"/>
      <c r="D48" s="49"/>
      <c r="E48" s="49"/>
      <c r="F48" s="49"/>
      <c r="G48" s="49"/>
      <c r="H48" s="49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13" customFormat="1" ht="16.350000000000001" customHeight="1" x14ac:dyDescent="0.25">
      <c r="A49" s="248" t="s">
        <v>144</v>
      </c>
      <c r="B49" s="59" t="s">
        <v>3</v>
      </c>
      <c r="C49" s="59" t="s">
        <v>4</v>
      </c>
      <c r="D49" s="59" t="s">
        <v>4</v>
      </c>
      <c r="E49" s="59" t="s">
        <v>134</v>
      </c>
      <c r="F49" s="59" t="s">
        <v>134</v>
      </c>
      <c r="G49" s="59" t="s">
        <v>134</v>
      </c>
      <c r="H49" s="59" t="s">
        <v>134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13" customFormat="1" ht="16.350000000000001" customHeight="1" x14ac:dyDescent="0.25">
      <c r="A50" s="249"/>
      <c r="B50" s="9">
        <f>$B$4</f>
        <v>2021</v>
      </c>
      <c r="C50" s="9">
        <f>$C$4</f>
        <v>2022</v>
      </c>
      <c r="D50" s="9">
        <f>$D$4</f>
        <v>2023</v>
      </c>
      <c r="E50" s="9">
        <f>$E$4</f>
        <v>2024</v>
      </c>
      <c r="F50" s="9">
        <f>$F$4</f>
        <v>2025</v>
      </c>
      <c r="G50" s="9">
        <f>$G$4</f>
        <v>2026</v>
      </c>
      <c r="H50" s="9">
        <f>$H$4</f>
        <v>2027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13" customFormat="1" ht="16.350000000000001" customHeight="1" x14ac:dyDescent="0.25">
      <c r="A51" s="67" t="s">
        <v>145</v>
      </c>
      <c r="B51" s="43"/>
      <c r="C51" s="43"/>
      <c r="D51" s="43"/>
      <c r="E51" s="43"/>
      <c r="F51" s="43"/>
      <c r="G51" s="43"/>
      <c r="H51" s="43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31" customFormat="1" ht="16.350000000000001" customHeight="1" x14ac:dyDescent="0.2">
      <c r="A52" s="68" t="s">
        <v>146</v>
      </c>
      <c r="B52" s="45"/>
      <c r="C52" s="45"/>
      <c r="D52" s="45"/>
      <c r="E52" s="45"/>
      <c r="F52" s="45"/>
      <c r="G52" s="45"/>
      <c r="H52" s="45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13" customFormat="1" ht="16.350000000000001" customHeight="1" x14ac:dyDescent="0.2">
      <c r="A53" s="73" t="s">
        <v>159</v>
      </c>
      <c r="B53" s="36"/>
      <c r="C53" s="36"/>
      <c r="D53" s="36"/>
      <c r="E53" s="36"/>
      <c r="F53" s="36"/>
      <c r="G53" s="36"/>
      <c r="H53" s="36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13" customFormat="1" ht="16.350000000000001" customHeight="1" x14ac:dyDescent="0.25">
      <c r="A54" s="67" t="s">
        <v>147</v>
      </c>
      <c r="B54" s="43"/>
      <c r="C54" s="43"/>
      <c r="D54" s="43"/>
      <c r="E54" s="43"/>
      <c r="F54" s="43"/>
      <c r="G54" s="43"/>
      <c r="H54" s="43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31" customFormat="1" ht="16.350000000000001" customHeight="1" x14ac:dyDescent="0.2">
      <c r="A55" s="68" t="s">
        <v>148</v>
      </c>
      <c r="B55" s="45"/>
      <c r="C55" s="45"/>
      <c r="D55" s="45"/>
      <c r="E55" s="45"/>
      <c r="F55" s="45"/>
      <c r="G55" s="45"/>
      <c r="H55" s="45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13" customFormat="1" ht="16.350000000000001" customHeight="1" x14ac:dyDescent="0.2">
      <c r="A56" s="73" t="s">
        <v>162</v>
      </c>
      <c r="B56" s="36"/>
      <c r="C56" s="36"/>
      <c r="D56" s="36"/>
      <c r="E56" s="36"/>
      <c r="F56" s="36"/>
      <c r="G56" s="36"/>
      <c r="H56" s="36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13" customFormat="1" ht="16.350000000000001" customHeight="1" x14ac:dyDescent="0.25">
      <c r="A57" s="74" t="s">
        <v>149</v>
      </c>
      <c r="B57" s="60"/>
      <c r="C57" s="60"/>
      <c r="D57" s="60"/>
      <c r="E57" s="60"/>
      <c r="F57" s="60"/>
      <c r="G57" s="60"/>
      <c r="H57" s="60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13" customFormat="1" ht="10.7" customHeight="1" x14ac:dyDescent="0.2">
      <c r="A58" s="66"/>
      <c r="B58" s="49"/>
      <c r="C58" s="49"/>
      <c r="D58" s="49"/>
      <c r="E58" s="49"/>
      <c r="F58" s="49"/>
      <c r="G58" s="49"/>
      <c r="H58" s="49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13" customFormat="1" ht="16.350000000000001" customHeight="1" x14ac:dyDescent="0.25">
      <c r="A59" s="75" t="s">
        <v>150</v>
      </c>
      <c r="B59" s="10"/>
      <c r="C59" s="10"/>
      <c r="D59" s="10"/>
      <c r="E59" s="10"/>
      <c r="F59" s="10"/>
      <c r="G59" s="10"/>
      <c r="H59" s="10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13" customFormat="1" ht="16.350000000000001" customHeight="1" x14ac:dyDescent="0.25">
      <c r="A60" s="75" t="s">
        <v>151</v>
      </c>
      <c r="B60" s="10"/>
      <c r="C60" s="10"/>
      <c r="D60" s="10"/>
      <c r="E60" s="10"/>
      <c r="F60" s="10"/>
      <c r="G60" s="10"/>
      <c r="H60" s="10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13" customFormat="1" ht="10.7" customHeight="1" x14ac:dyDescent="0.2">
      <c r="A61" s="66"/>
      <c r="B61" s="49"/>
      <c r="C61" s="49"/>
      <c r="D61" s="49"/>
      <c r="E61" s="49"/>
      <c r="F61" s="49"/>
      <c r="G61" s="49"/>
      <c r="H61" s="49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13" customFormat="1" ht="16.350000000000001" customHeight="1" x14ac:dyDescent="0.25">
      <c r="A62" s="75" t="s">
        <v>152</v>
      </c>
      <c r="B62" s="10"/>
      <c r="C62" s="10"/>
      <c r="D62" s="10"/>
      <c r="E62" s="10"/>
      <c r="F62" s="10"/>
      <c r="G62" s="10"/>
      <c r="H62" s="10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13" customFormat="1" ht="16.350000000000001" customHeight="1" x14ac:dyDescent="0.25">
      <c r="A63" s="75" t="s">
        <v>160</v>
      </c>
      <c r="B63" s="10"/>
      <c r="C63" s="10"/>
      <c r="D63" s="10"/>
      <c r="E63" s="10"/>
      <c r="F63" s="10"/>
      <c r="G63" s="10"/>
      <c r="H63" s="10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13" customFormat="1" ht="16.350000000000001" customHeight="1" x14ac:dyDescent="0.2">
      <c r="B64" s="44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" hidden="1" outlineLevel="1" x14ac:dyDescent="0.2">
      <c r="A65" s="18" t="s">
        <v>118</v>
      </c>
      <c r="B65" s="21"/>
    </row>
    <row r="66" spans="1:2" hidden="1" outlineLevel="1" x14ac:dyDescent="0.2">
      <c r="A66" s="30">
        <v>1010</v>
      </c>
      <c r="B66" s="30"/>
    </row>
    <row r="67" spans="1:2" hidden="1" outlineLevel="1" x14ac:dyDescent="0.2">
      <c r="A67" s="30">
        <v>1110</v>
      </c>
      <c r="B67" s="30"/>
    </row>
    <row r="68" spans="1:2" hidden="1" outlineLevel="1" x14ac:dyDescent="0.2">
      <c r="A68" s="30">
        <v>1130</v>
      </c>
      <c r="B68" s="30"/>
    </row>
    <row r="69" spans="1:2" hidden="1" outlineLevel="1" x14ac:dyDescent="0.2">
      <c r="A69" s="30">
        <v>2010</v>
      </c>
      <c r="B69" s="30"/>
    </row>
    <row r="70" spans="1:2" hidden="1" outlineLevel="1" x14ac:dyDescent="0.2">
      <c r="A70" s="30">
        <v>2015</v>
      </c>
      <c r="B70" s="30"/>
    </row>
    <row r="71" spans="1:2" hidden="1" outlineLevel="1" x14ac:dyDescent="0.2">
      <c r="A71" s="30">
        <v>2020</v>
      </c>
      <c r="B71" s="30"/>
    </row>
    <row r="72" spans="1:2" hidden="1" outlineLevel="1" x14ac:dyDescent="0.2">
      <c r="A72" s="30">
        <v>2030</v>
      </c>
      <c r="B72" s="30"/>
    </row>
    <row r="73" spans="1:2" hidden="1" outlineLevel="1" x14ac:dyDescent="0.2">
      <c r="A73" s="30">
        <v>2040</v>
      </c>
      <c r="B73" s="30"/>
    </row>
    <row r="74" spans="1:2" hidden="1" outlineLevel="1" x14ac:dyDescent="0.2">
      <c r="A74" s="30">
        <v>2070</v>
      </c>
      <c r="B74" s="30"/>
    </row>
    <row r="75" spans="1:2" hidden="1" outlineLevel="1" x14ac:dyDescent="0.2">
      <c r="A75" s="30">
        <v>2090</v>
      </c>
      <c r="B75" s="30"/>
    </row>
    <row r="76" spans="1:2" hidden="1" outlineLevel="1" x14ac:dyDescent="0.2">
      <c r="A76" s="30">
        <v>2095</v>
      </c>
      <c r="B76" s="30"/>
    </row>
    <row r="77" spans="1:2" hidden="1" outlineLevel="1" x14ac:dyDescent="0.2">
      <c r="A77" s="30">
        <v>2110</v>
      </c>
      <c r="B77" s="30"/>
    </row>
    <row r="78" spans="1:2" hidden="1" outlineLevel="1" x14ac:dyDescent="0.2">
      <c r="A78" s="30">
        <v>2120</v>
      </c>
      <c r="B78" s="30"/>
    </row>
    <row r="79" spans="1:2" hidden="1" outlineLevel="1" x14ac:dyDescent="0.2">
      <c r="A79" s="30">
        <v>2180</v>
      </c>
      <c r="B79" s="30"/>
    </row>
    <row r="80" spans="1:2" hidden="1" outlineLevel="1" x14ac:dyDescent="0.2">
      <c r="A80" s="30">
        <v>2210</v>
      </c>
      <c r="B80" s="30"/>
    </row>
    <row r="81" spans="1:2" hidden="1" outlineLevel="1" x14ac:dyDescent="0.2">
      <c r="A81" s="30">
        <v>2270</v>
      </c>
      <c r="B81" s="30"/>
    </row>
    <row r="82" spans="1:2" hidden="1" outlineLevel="1" x14ac:dyDescent="0.2">
      <c r="A82" s="30">
        <v>2280</v>
      </c>
      <c r="B82" s="30"/>
    </row>
    <row r="83" spans="1:2" hidden="1" outlineLevel="1" x14ac:dyDescent="0.2">
      <c r="A83" s="30">
        <v>2380</v>
      </c>
      <c r="B83" s="30"/>
    </row>
    <row r="84" spans="1:2" hidden="1" outlineLevel="1" x14ac:dyDescent="0.2">
      <c r="A84" s="30">
        <v>2410</v>
      </c>
      <c r="B84" s="30"/>
    </row>
    <row r="85" spans="1:2" hidden="1" outlineLevel="1" x14ac:dyDescent="0.2">
      <c r="A85" s="30">
        <v>2415</v>
      </c>
      <c r="B85" s="30"/>
    </row>
    <row r="86" spans="1:2" hidden="1" outlineLevel="1" x14ac:dyDescent="0.2">
      <c r="A86" s="30">
        <v>2420</v>
      </c>
      <c r="B86" s="30"/>
    </row>
    <row r="87" spans="1:2" hidden="1" outlineLevel="1" x14ac:dyDescent="0.2">
      <c r="A87" s="30">
        <v>2430</v>
      </c>
      <c r="B87" s="30"/>
    </row>
    <row r="88" spans="1:2" hidden="1" outlineLevel="1" x14ac:dyDescent="0.2">
      <c r="A88" s="30">
        <v>2440</v>
      </c>
      <c r="B88" s="30"/>
    </row>
    <row r="89" spans="1:2" hidden="1" outlineLevel="1" x14ac:dyDescent="0.2">
      <c r="A89" s="30">
        <v>2450</v>
      </c>
      <c r="B89" s="30"/>
    </row>
    <row r="90" spans="1:2" hidden="1" outlineLevel="1" x14ac:dyDescent="0.2">
      <c r="A90" s="30">
        <v>2460</v>
      </c>
      <c r="B90" s="30"/>
    </row>
    <row r="91" spans="1:2" hidden="1" outlineLevel="1" x14ac:dyDescent="0.2">
      <c r="A91" s="30">
        <v>2480</v>
      </c>
      <c r="B91" s="30"/>
    </row>
    <row r="92" spans="1:2" collapsed="1" x14ac:dyDescent="0.2">
      <c r="B92" s="44"/>
    </row>
  </sheetData>
  <mergeCells count="5">
    <mergeCell ref="A3:A4"/>
    <mergeCell ref="A19:A20"/>
    <mergeCell ref="A29:A30"/>
    <mergeCell ref="A38:A39"/>
    <mergeCell ref="A49:A50"/>
  </mergeCells>
  <pageMargins left="0.39370078740157483" right="0.39370078740157483" top="0.39370078740157483" bottom="0.78740157480314965" header="0.19685039370078741" footer="0.39370078740157483"/>
  <pageSetup paperSize="9" scale="91" fitToHeight="5" orientation="landscape" r:id="rId1"/>
  <headerFooter>
    <oddFooter>&amp;LFinanzplan 2023 bis 2027&amp;RFinanzverwaltung</oddFooter>
  </headerFooter>
  <rowBreaks count="1" manualBreakCount="1">
    <brk id="36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P18"/>
  <sheetViews>
    <sheetView showGridLines="0" workbookViewId="0">
      <selection activeCell="F32" sqref="F32"/>
    </sheetView>
  </sheetViews>
  <sheetFormatPr baseColWidth="10" defaultRowHeight="13.5" outlineLevelCol="1" x14ac:dyDescent="0.2"/>
  <cols>
    <col min="1" max="1" width="43.25" style="31" bestFit="1" customWidth="1"/>
    <col min="2" max="2" width="10.375" style="31" customWidth="1"/>
    <col min="3" max="4" width="10.375" style="31" bestFit="1" customWidth="1"/>
    <col min="5" max="8" width="12.125" style="31" customWidth="1"/>
    <col min="9" max="9" width="10.25" style="31" customWidth="1"/>
    <col min="10" max="10" width="7.25" style="31" bestFit="1" customWidth="1"/>
    <col min="11" max="11" width="10.375" style="17" hidden="1" customWidth="1" outlineLevel="1"/>
    <col min="12" max="12" width="7.625" style="17" hidden="1" customWidth="1" outlineLevel="1"/>
    <col min="13" max="13" width="10.375" style="17" hidden="1" customWidth="1" outlineLevel="1"/>
    <col min="14" max="14" width="7.625" style="17" hidden="1" customWidth="1" outlineLevel="1"/>
    <col min="15" max="15" width="10.375" style="17" customWidth="1" collapsed="1"/>
    <col min="16" max="16" width="7.625" style="17" customWidth="1"/>
    <col min="17" max="16384" width="11" style="31"/>
  </cols>
  <sheetData>
    <row r="1" spans="1:16" s="24" customFormat="1" ht="15" customHeight="1" x14ac:dyDescent="0.25">
      <c r="A1" s="244" t="s">
        <v>213</v>
      </c>
      <c r="B1" s="215" t="s">
        <v>3</v>
      </c>
      <c r="C1" s="212" t="str">
        <f>E!A5</f>
        <v>Budget</v>
      </c>
      <c r="D1" s="212" t="str">
        <f>E!C5</f>
        <v>Budget</v>
      </c>
      <c r="E1" s="128" t="s">
        <v>116</v>
      </c>
      <c r="F1" s="128" t="s">
        <v>116</v>
      </c>
      <c r="G1" s="128" t="s">
        <v>116</v>
      </c>
      <c r="H1" s="128" t="s">
        <v>116</v>
      </c>
      <c r="I1" s="250" t="str">
        <f>"Veränd. zur RG "&amp; RIGHT(B2,2)</f>
        <v>Veränd. zur RG 21</v>
      </c>
      <c r="J1" s="250"/>
      <c r="K1" s="15"/>
      <c r="L1" s="15"/>
      <c r="M1" s="15"/>
      <c r="N1" s="15"/>
      <c r="O1" s="15"/>
      <c r="P1" s="15"/>
    </row>
    <row r="2" spans="1:16" s="24" customFormat="1" ht="15" customHeight="1" x14ac:dyDescent="0.25">
      <c r="A2" s="245"/>
      <c r="B2" s="216">
        <f>E!B6</f>
        <v>2021</v>
      </c>
      <c r="C2" s="213">
        <f>E!A6</f>
        <v>2022</v>
      </c>
      <c r="D2" s="213">
        <f>E!C6</f>
        <v>2023</v>
      </c>
      <c r="E2" s="9">
        <f>D2+1</f>
        <v>2024</v>
      </c>
      <c r="F2" s="9">
        <f>E2+1</f>
        <v>2025</v>
      </c>
      <c r="G2" s="9">
        <f>F2+1</f>
        <v>2026</v>
      </c>
      <c r="H2" s="9">
        <f>G2+1</f>
        <v>2027</v>
      </c>
      <c r="I2" s="9" t="s">
        <v>5</v>
      </c>
      <c r="J2" s="9" t="s">
        <v>6</v>
      </c>
      <c r="K2" s="15" t="s">
        <v>82</v>
      </c>
      <c r="L2" s="15" t="s">
        <v>86</v>
      </c>
      <c r="M2" s="15" t="s">
        <v>83</v>
      </c>
      <c r="N2" s="15" t="s">
        <v>87</v>
      </c>
      <c r="O2" s="15"/>
      <c r="P2" s="15"/>
    </row>
    <row r="3" spans="1:16" ht="16.350000000000001" customHeight="1" x14ac:dyDescent="0.25">
      <c r="A3" s="7" t="s">
        <v>184</v>
      </c>
      <c r="B3" s="179">
        <f>SUM(B4:B5)</f>
        <v>0</v>
      </c>
      <c r="C3" s="193">
        <f>SUM(C4:C5)</f>
        <v>0</v>
      </c>
      <c r="D3" s="193">
        <f>SUM(D4:D5)</f>
        <v>0</v>
      </c>
      <c r="E3" s="43">
        <f>SUM(E4)</f>
        <v>0</v>
      </c>
      <c r="F3" s="43">
        <f>SUM(F4)</f>
        <v>0</v>
      </c>
      <c r="G3" s="43">
        <f>SUM(G4)</f>
        <v>0</v>
      </c>
      <c r="H3" s="43">
        <f>SUM(H4)</f>
        <v>0</v>
      </c>
      <c r="I3" s="43">
        <f>H3-B3</f>
        <v>0</v>
      </c>
      <c r="J3" s="12" t="str">
        <f t="shared" ref="J3:J8" si="0">IF(B3=0,"-",(H3/B3-1)*100)</f>
        <v>-</v>
      </c>
      <c r="K3" s="17" t="s">
        <v>80</v>
      </c>
      <c r="L3" s="17">
        <v>500000</v>
      </c>
      <c r="M3" s="17" t="s">
        <v>81</v>
      </c>
      <c r="N3" s="17">
        <v>509999</v>
      </c>
    </row>
    <row r="4" spans="1:16" s="87" customFormat="1" ht="16.350000000000001" customHeight="1" x14ac:dyDescent="0.2">
      <c r="A4" s="83" t="s">
        <v>211</v>
      </c>
      <c r="B4" s="180">
        <v>0</v>
      </c>
      <c r="C4" s="196">
        <v>0</v>
      </c>
      <c r="D4" s="196">
        <v>0</v>
      </c>
      <c r="E4" s="84">
        <v>0</v>
      </c>
      <c r="F4" s="84">
        <v>0</v>
      </c>
      <c r="G4" s="84">
        <v>0</v>
      </c>
      <c r="H4" s="84">
        <v>0</v>
      </c>
      <c r="I4" s="85">
        <f>H4-B4</f>
        <v>0</v>
      </c>
      <c r="J4" s="86" t="str">
        <f t="shared" si="0"/>
        <v>-</v>
      </c>
      <c r="K4" s="17" t="s">
        <v>80</v>
      </c>
      <c r="L4" s="17">
        <v>501000</v>
      </c>
      <c r="M4" s="17" t="s">
        <v>81</v>
      </c>
      <c r="N4" s="17">
        <v>501999</v>
      </c>
      <c r="O4" s="17"/>
      <c r="P4" s="17"/>
    </row>
    <row r="5" spans="1:16" s="87" customFormat="1" ht="16.350000000000001" customHeight="1" x14ac:dyDescent="0.2">
      <c r="A5" s="83" t="s">
        <v>203</v>
      </c>
      <c r="B5" s="180">
        <v>0</v>
      </c>
      <c r="C5" s="196">
        <v>0</v>
      </c>
      <c r="D5" s="196">
        <v>0</v>
      </c>
      <c r="E5" s="84">
        <v>0</v>
      </c>
      <c r="F5" s="84">
        <v>0</v>
      </c>
      <c r="G5" s="84">
        <v>0</v>
      </c>
      <c r="H5" s="84">
        <v>0</v>
      </c>
      <c r="I5" s="85">
        <v>0</v>
      </c>
      <c r="J5" s="86" t="str">
        <f t="shared" si="0"/>
        <v>-</v>
      </c>
      <c r="K5" s="17" t="s">
        <v>80</v>
      </c>
      <c r="L5" s="17">
        <v>504000</v>
      </c>
      <c r="M5" s="17" t="s">
        <v>81</v>
      </c>
      <c r="N5" s="17">
        <v>504999</v>
      </c>
      <c r="O5" s="17"/>
      <c r="P5" s="17"/>
    </row>
    <row r="6" spans="1:16" ht="16.350000000000001" customHeight="1" x14ac:dyDescent="0.25">
      <c r="A6" s="7" t="s">
        <v>185</v>
      </c>
      <c r="B6" s="179">
        <f>B7</f>
        <v>0</v>
      </c>
      <c r="C6" s="193">
        <f>C7</f>
        <v>0</v>
      </c>
      <c r="D6" s="193">
        <f>D7</f>
        <v>0</v>
      </c>
      <c r="E6" s="54">
        <f>SUM(E7)</f>
        <v>0</v>
      </c>
      <c r="F6" s="54">
        <f>SUM(F7)</f>
        <v>0</v>
      </c>
      <c r="G6" s="54">
        <f>SUM(G7)</f>
        <v>0</v>
      </c>
      <c r="H6" s="54">
        <f>SUM(H7)</f>
        <v>0</v>
      </c>
      <c r="I6" s="43">
        <f>H6-B6</f>
        <v>0</v>
      </c>
      <c r="J6" s="12" t="str">
        <f t="shared" si="0"/>
        <v>-</v>
      </c>
      <c r="K6" s="17" t="s">
        <v>80</v>
      </c>
      <c r="L6" s="17">
        <v>590000</v>
      </c>
      <c r="M6" s="17" t="s">
        <v>81</v>
      </c>
      <c r="N6" s="17">
        <v>599999</v>
      </c>
    </row>
    <row r="7" spans="1:16" s="87" customFormat="1" ht="16.350000000000001" customHeight="1" x14ac:dyDescent="0.2">
      <c r="A7" s="83" t="s">
        <v>186</v>
      </c>
      <c r="B7" s="180">
        <v>0</v>
      </c>
      <c r="C7" s="196">
        <v>0</v>
      </c>
      <c r="D7" s="196">
        <v>0</v>
      </c>
      <c r="E7" s="84">
        <v>0</v>
      </c>
      <c r="F7" s="84">
        <v>0</v>
      </c>
      <c r="G7" s="84">
        <v>0</v>
      </c>
      <c r="H7" s="84">
        <v>0</v>
      </c>
      <c r="I7" s="85">
        <f>H7-B7</f>
        <v>0</v>
      </c>
      <c r="J7" s="86" t="str">
        <f t="shared" si="0"/>
        <v>-</v>
      </c>
      <c r="K7" s="17" t="s">
        <v>80</v>
      </c>
      <c r="L7" s="17">
        <v>590000</v>
      </c>
      <c r="M7" s="17" t="s">
        <v>81</v>
      </c>
      <c r="N7" s="17">
        <v>590999</v>
      </c>
      <c r="O7" s="17"/>
      <c r="P7" s="17"/>
    </row>
    <row r="8" spans="1:16" ht="16.350000000000001" customHeight="1" x14ac:dyDescent="0.25">
      <c r="A8" s="191" t="s">
        <v>191</v>
      </c>
      <c r="B8" s="179">
        <f>B6+B3</f>
        <v>0</v>
      </c>
      <c r="C8" s="192">
        <f>C6+C3</f>
        <v>0</v>
      </c>
      <c r="D8" s="192">
        <f>D6+D3</f>
        <v>0</v>
      </c>
      <c r="E8" s="220">
        <f>E3+E6</f>
        <v>0</v>
      </c>
      <c r="F8" s="220">
        <f>F3+F6</f>
        <v>0</v>
      </c>
      <c r="G8" s="220">
        <f>G3+G6</f>
        <v>0</v>
      </c>
      <c r="H8" s="220">
        <f>H3+H6</f>
        <v>0</v>
      </c>
      <c r="I8" s="220">
        <f>H8-B8</f>
        <v>0</v>
      </c>
      <c r="J8" s="221" t="str">
        <f t="shared" si="0"/>
        <v>-</v>
      </c>
      <c r="K8" s="17" t="s">
        <v>80</v>
      </c>
      <c r="L8" s="17">
        <v>500000</v>
      </c>
      <c r="M8" s="17" t="s">
        <v>81</v>
      </c>
      <c r="N8" s="17">
        <v>599999</v>
      </c>
    </row>
    <row r="9" spans="1:16" ht="10.7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6" ht="16.350000000000001" customHeight="1" x14ac:dyDescent="0.25">
      <c r="A10" s="7" t="s">
        <v>190</v>
      </c>
      <c r="B10" s="179">
        <f t="shared" ref="B10:H10" si="1">SUM(B11:B12)</f>
        <v>0</v>
      </c>
      <c r="C10" s="193">
        <f t="shared" si="1"/>
        <v>0</v>
      </c>
      <c r="D10" s="193">
        <f t="shared" si="1"/>
        <v>0</v>
      </c>
      <c r="E10" s="54">
        <f t="shared" si="1"/>
        <v>0</v>
      </c>
      <c r="F10" s="54">
        <f t="shared" si="1"/>
        <v>0</v>
      </c>
      <c r="G10" s="54">
        <f t="shared" si="1"/>
        <v>0</v>
      </c>
      <c r="H10" s="54">
        <f t="shared" si="1"/>
        <v>0</v>
      </c>
      <c r="I10" s="43">
        <f>H10-B10</f>
        <v>0</v>
      </c>
      <c r="J10" s="12" t="str">
        <f t="shared" ref="J10:J15" si="2">IF(B10=0,"-",(H10/B10-1)*100)</f>
        <v>-</v>
      </c>
      <c r="K10" s="17" t="s">
        <v>80</v>
      </c>
      <c r="L10" s="17">
        <v>630000</v>
      </c>
      <c r="M10" s="17" t="s">
        <v>81</v>
      </c>
      <c r="N10" s="17">
        <v>639999</v>
      </c>
    </row>
    <row r="11" spans="1:16" ht="16.350000000000001" customHeight="1" x14ac:dyDescent="0.2">
      <c r="A11" s="83" t="s">
        <v>187</v>
      </c>
      <c r="B11" s="180">
        <v>0</v>
      </c>
      <c r="C11" s="196">
        <v>0</v>
      </c>
      <c r="D11" s="196">
        <v>0</v>
      </c>
      <c r="E11" s="84">
        <v>0</v>
      </c>
      <c r="F11" s="84">
        <v>0</v>
      </c>
      <c r="G11" s="84">
        <v>0</v>
      </c>
      <c r="H11" s="84">
        <v>0</v>
      </c>
      <c r="I11" s="85">
        <f>H11-B11</f>
        <v>0</v>
      </c>
      <c r="J11" s="86" t="str">
        <f t="shared" si="2"/>
        <v>-</v>
      </c>
      <c r="K11" s="17" t="s">
        <v>80</v>
      </c>
      <c r="L11" s="17">
        <v>631000</v>
      </c>
      <c r="M11" s="17" t="s">
        <v>81</v>
      </c>
      <c r="N11" s="17">
        <v>631999</v>
      </c>
    </row>
    <row r="12" spans="1:16" s="87" customFormat="1" ht="16.350000000000001" customHeight="1" x14ac:dyDescent="0.2">
      <c r="A12" s="83" t="s">
        <v>188</v>
      </c>
      <c r="B12" s="180">
        <v>0</v>
      </c>
      <c r="C12" s="196">
        <v>0</v>
      </c>
      <c r="D12" s="196">
        <v>0</v>
      </c>
      <c r="E12" s="84">
        <v>0</v>
      </c>
      <c r="F12" s="84">
        <v>0</v>
      </c>
      <c r="G12" s="84">
        <v>0</v>
      </c>
      <c r="H12" s="84">
        <v>0</v>
      </c>
      <c r="I12" s="85">
        <f>H12-B12</f>
        <v>0</v>
      </c>
      <c r="J12" s="86" t="str">
        <f t="shared" si="2"/>
        <v>-</v>
      </c>
      <c r="K12" s="17" t="s">
        <v>80</v>
      </c>
      <c r="L12" s="17">
        <v>632000</v>
      </c>
      <c r="M12" s="17" t="s">
        <v>81</v>
      </c>
      <c r="N12" s="17">
        <v>632999</v>
      </c>
      <c r="O12" s="17"/>
      <c r="P12" s="17"/>
    </row>
    <row r="13" spans="1:16" ht="16.350000000000001" customHeight="1" x14ac:dyDescent="0.25">
      <c r="A13" s="7" t="s">
        <v>185</v>
      </c>
      <c r="B13" s="179">
        <f>SUM(B14)</f>
        <v>0</v>
      </c>
      <c r="C13" s="193">
        <f>C14</f>
        <v>0</v>
      </c>
      <c r="D13" s="193">
        <f>D14</f>
        <v>0</v>
      </c>
      <c r="E13" s="54">
        <f>SUM(E14)</f>
        <v>0</v>
      </c>
      <c r="F13" s="54">
        <f>SUM(F14)</f>
        <v>0</v>
      </c>
      <c r="G13" s="54">
        <f>SUM(G14)</f>
        <v>0</v>
      </c>
      <c r="H13" s="54">
        <f>SUM(H14)</f>
        <v>0</v>
      </c>
      <c r="I13" s="43">
        <f>H13-B13</f>
        <v>0</v>
      </c>
      <c r="J13" s="12" t="str">
        <f t="shared" si="2"/>
        <v>-</v>
      </c>
      <c r="K13" s="17" t="s">
        <v>80</v>
      </c>
      <c r="L13" s="17">
        <v>690000</v>
      </c>
      <c r="M13" s="17" t="s">
        <v>81</v>
      </c>
      <c r="N13" s="17">
        <v>699999</v>
      </c>
    </row>
    <row r="14" spans="1:16" s="87" customFormat="1" ht="16.350000000000001" customHeight="1" x14ac:dyDescent="0.2">
      <c r="A14" s="83" t="s">
        <v>189</v>
      </c>
      <c r="B14" s="180">
        <v>0</v>
      </c>
      <c r="C14" s="196">
        <v>0</v>
      </c>
      <c r="D14" s="196">
        <v>0</v>
      </c>
      <c r="E14" s="84">
        <v>0</v>
      </c>
      <c r="F14" s="84">
        <v>0</v>
      </c>
      <c r="G14" s="84">
        <v>0</v>
      </c>
      <c r="H14" s="84">
        <v>0</v>
      </c>
      <c r="I14" s="85">
        <f>H14-B14</f>
        <v>0</v>
      </c>
      <c r="J14" s="86" t="str">
        <f t="shared" si="2"/>
        <v>-</v>
      </c>
      <c r="K14" s="17" t="s">
        <v>80</v>
      </c>
      <c r="L14" s="17">
        <v>690000</v>
      </c>
      <c r="M14" s="17" t="s">
        <v>81</v>
      </c>
      <c r="N14" s="17">
        <v>690999</v>
      </c>
      <c r="O14" s="17"/>
      <c r="P14" s="17"/>
    </row>
    <row r="15" spans="1:16" ht="16.350000000000001" customHeight="1" x14ac:dyDescent="0.25">
      <c r="A15" s="191" t="s">
        <v>192</v>
      </c>
      <c r="B15" s="179">
        <f t="shared" ref="B15:I15" si="3">B10+B13</f>
        <v>0</v>
      </c>
      <c r="C15" s="193">
        <f t="shared" si="3"/>
        <v>0</v>
      </c>
      <c r="D15" s="193">
        <f t="shared" si="3"/>
        <v>0</v>
      </c>
      <c r="E15" s="220">
        <f t="shared" si="3"/>
        <v>0</v>
      </c>
      <c r="F15" s="220">
        <f t="shared" si="3"/>
        <v>0</v>
      </c>
      <c r="G15" s="220">
        <f t="shared" si="3"/>
        <v>0</v>
      </c>
      <c r="H15" s="220">
        <f t="shared" si="3"/>
        <v>0</v>
      </c>
      <c r="I15" s="220">
        <f t="shared" si="3"/>
        <v>0</v>
      </c>
      <c r="J15" s="221" t="str">
        <f t="shared" si="2"/>
        <v>-</v>
      </c>
      <c r="K15" s="17" t="s">
        <v>80</v>
      </c>
      <c r="L15" s="17">
        <v>600000</v>
      </c>
      <c r="M15" s="17" t="s">
        <v>81</v>
      </c>
      <c r="N15" s="17">
        <v>699999</v>
      </c>
    </row>
    <row r="16" spans="1:16" ht="10.7" customHeight="1" x14ac:dyDescent="0.2"/>
    <row r="18" spans="1:6" x14ac:dyDescent="0.2">
      <c r="A18" s="137" t="s">
        <v>210</v>
      </c>
      <c r="B18" s="137"/>
      <c r="C18" s="137"/>
      <c r="D18" s="137"/>
      <c r="E18" s="137"/>
      <c r="F18" s="137"/>
    </row>
  </sheetData>
  <mergeCells count="2">
    <mergeCell ref="A1:A2"/>
    <mergeCell ref="I1:J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1"/>
  <sheetViews>
    <sheetView workbookViewId="0">
      <selection activeCell="H31" sqref="H31"/>
    </sheetView>
  </sheetViews>
  <sheetFormatPr baseColWidth="10" defaultRowHeight="13.5" outlineLevelCol="1" x14ac:dyDescent="0.2"/>
  <cols>
    <col min="1" max="1" width="48.625" style="31" customWidth="1"/>
    <col min="2" max="2" width="11.5" style="31" customWidth="1"/>
    <col min="3" max="4" width="11.5" style="31" hidden="1" customWidth="1" outlineLevel="1"/>
    <col min="5" max="5" width="11.5" style="31" bestFit="1" customWidth="1" collapsed="1"/>
    <col min="6" max="7" width="11.5" style="31" hidden="1" customWidth="1" outlineLevel="1"/>
    <col min="8" max="8" width="11.5" style="31" bestFit="1" customWidth="1" collapsed="1"/>
    <col min="9" max="10" width="11.5" style="31" hidden="1" customWidth="1" outlineLevel="1"/>
    <col min="11" max="11" width="11.5" style="31" customWidth="1" collapsed="1"/>
    <col min="12" max="14" width="11.5" style="31" customWidth="1"/>
    <col min="15" max="15" width="11.5" style="31" bestFit="1" customWidth="1"/>
    <col min="16" max="16" width="7.75" style="31" customWidth="1"/>
    <col min="17" max="17" width="11" style="87" hidden="1" customWidth="1" outlineLevel="1"/>
    <col min="18" max="18" width="11" style="31" collapsed="1"/>
    <col min="19" max="16384" width="11" style="31"/>
  </cols>
  <sheetData>
    <row r="1" spans="1:17" s="24" customFormat="1" ht="15" customHeight="1" x14ac:dyDescent="0.25">
      <c r="A1" s="244" t="s">
        <v>79</v>
      </c>
      <c r="B1" s="41" t="s">
        <v>3</v>
      </c>
      <c r="C1" s="102"/>
      <c r="D1" s="102"/>
      <c r="E1" s="50" t="str">
        <f>E!A5</f>
        <v>Budget</v>
      </c>
      <c r="F1" s="106"/>
      <c r="G1" s="106"/>
      <c r="H1" s="50" t="s">
        <v>4</v>
      </c>
      <c r="I1" s="110"/>
      <c r="J1" s="110"/>
      <c r="K1" s="128" t="s">
        <v>116</v>
      </c>
      <c r="L1" s="128" t="s">
        <v>116</v>
      </c>
      <c r="M1" s="128" t="s">
        <v>116</v>
      </c>
      <c r="N1" s="128" t="s">
        <v>116</v>
      </c>
      <c r="O1" s="250" t="str">
        <f>"Veränd. zur RG "&amp; RIGHT(B2,2)</f>
        <v>Veränd. zur RG 21</v>
      </c>
      <c r="P1" s="250"/>
      <c r="Q1" s="87"/>
    </row>
    <row r="2" spans="1:17" s="24" customFormat="1" ht="15" customHeight="1" x14ac:dyDescent="0.25">
      <c r="A2" s="245"/>
      <c r="B2" s="42">
        <f>E!B6</f>
        <v>2021</v>
      </c>
      <c r="C2" s="103" t="s">
        <v>165</v>
      </c>
      <c r="D2" s="103" t="s">
        <v>166</v>
      </c>
      <c r="E2" s="51">
        <f>E!A6</f>
        <v>2022</v>
      </c>
      <c r="F2" s="107" t="s">
        <v>165</v>
      </c>
      <c r="G2" s="107" t="s">
        <v>166</v>
      </c>
      <c r="H2" s="51">
        <f>E2+1</f>
        <v>2023</v>
      </c>
      <c r="I2" s="111" t="s">
        <v>165</v>
      </c>
      <c r="J2" s="111" t="s">
        <v>166</v>
      </c>
      <c r="K2" s="9">
        <f>H2+1</f>
        <v>2024</v>
      </c>
      <c r="L2" s="9">
        <f>K2+1</f>
        <v>2025</v>
      </c>
      <c r="M2" s="9">
        <f>L2+1</f>
        <v>2026</v>
      </c>
      <c r="N2" s="9">
        <f>M2+1</f>
        <v>2027</v>
      </c>
      <c r="O2" s="9" t="s">
        <v>5</v>
      </c>
      <c r="P2" s="9" t="s">
        <v>6</v>
      </c>
      <c r="Q2" s="87"/>
    </row>
    <row r="3" spans="1:17" s="24" customFormat="1" ht="10.7" customHeight="1" x14ac:dyDescent="0.25">
      <c r="A3" s="127"/>
      <c r="B3" s="127"/>
      <c r="C3" s="101"/>
      <c r="D3" s="101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87"/>
    </row>
    <row r="4" spans="1:17" s="24" customFormat="1" ht="16.350000000000001" customHeight="1" x14ac:dyDescent="0.25">
      <c r="A4" s="7" t="s">
        <v>172</v>
      </c>
      <c r="B4" s="37" t="e">
        <f>SUM(B5:B6)</f>
        <v>#REF!</v>
      </c>
      <c r="C4" s="104" t="e">
        <f>SUMIF(#REF!,'Planung IR_FG'!Q4,#REF!)</f>
        <v>#REF!</v>
      </c>
      <c r="D4" s="104" t="e">
        <f>SUMIF(#REF!,'Planung IR_FG'!Q4,#REF!)</f>
        <v>#REF!</v>
      </c>
      <c r="E4" s="52" t="e">
        <f>SUM(E5:E6)</f>
        <v>#REF!</v>
      </c>
      <c r="F4" s="108" t="e">
        <f>SUMIF(#REF!,'Planung IR_FG'!Q4,#REF!)</f>
        <v>#REF!</v>
      </c>
      <c r="G4" s="108" t="e">
        <f>SUMIF(#REF!,'Planung IR_FG'!Q4,#REF!)</f>
        <v>#REF!</v>
      </c>
      <c r="H4" s="52" t="e">
        <f>SUM(H5:H6)</f>
        <v>#REF!</v>
      </c>
      <c r="I4" s="112" t="e">
        <f>SUMIF(#REF!,'Planung IR_FG'!Q4,#REF!)</f>
        <v>#REF!</v>
      </c>
      <c r="J4" s="112" t="e">
        <f>SUMIF(#REF!,'Planung IR_FG'!Q4,#REF!)</f>
        <v>#REF!</v>
      </c>
      <c r="K4" s="43">
        <f>SUM(K5:K6)</f>
        <v>0</v>
      </c>
      <c r="L4" s="43">
        <f>SUM(L5:L6)</f>
        <v>0</v>
      </c>
      <c r="M4" s="43">
        <f>SUM(M5:M6)</f>
        <v>0</v>
      </c>
      <c r="N4" s="43">
        <f>SUM(N5:N6)</f>
        <v>0</v>
      </c>
      <c r="O4" s="43" t="e">
        <f>N4-B4</f>
        <v>#REF!</v>
      </c>
      <c r="P4" s="12" t="e">
        <f>IF(B4=0,"-",(N4/B4-1)*100)</f>
        <v>#REF!</v>
      </c>
      <c r="Q4" s="87">
        <v>820</v>
      </c>
    </row>
    <row r="5" spans="1:17" s="87" customFormat="1" ht="16.350000000000001" customHeight="1" x14ac:dyDescent="0.2">
      <c r="A5" s="95" t="s">
        <v>170</v>
      </c>
      <c r="B5" s="38" t="e">
        <f t="shared" ref="B5:B18" si="0">D5-C5</f>
        <v>#REF!</v>
      </c>
      <c r="C5" s="113" t="e">
        <f>SUMIF(#REF!,'Planung IR_FG'!Q5,#REF!)</f>
        <v>#REF!</v>
      </c>
      <c r="D5" s="113" t="e">
        <f>SUMIF(#REF!,'Planung IR_FG'!Q5,#REF!)</f>
        <v>#REF!</v>
      </c>
      <c r="E5" s="114" t="e">
        <f t="shared" ref="E5:E18" si="1">G5-F5</f>
        <v>#REF!</v>
      </c>
      <c r="F5" s="115" t="e">
        <f>SUMIF(#REF!,'Planung IR_FG'!Q5,#REF!)</f>
        <v>#REF!</v>
      </c>
      <c r="G5" s="115" t="e">
        <f>SUMIF(#REF!,'Planung IR_FG'!Q5,#REF!)</f>
        <v>#REF!</v>
      </c>
      <c r="H5" s="114" t="e">
        <f t="shared" ref="H5:H18" si="2">J5-I5</f>
        <v>#REF!</v>
      </c>
      <c r="I5" s="116" t="e">
        <f>SUMIF(#REF!,'Planung IR_FG'!Q5,#REF!)</f>
        <v>#REF!</v>
      </c>
      <c r="J5" s="116" t="e">
        <f>SUMIF(#REF!,'Planung IR_FG'!Q5,#REF!)</f>
        <v>#REF!</v>
      </c>
      <c r="K5" s="96">
        <v>0</v>
      </c>
      <c r="L5" s="96">
        <v>0</v>
      </c>
      <c r="M5" s="96">
        <v>0</v>
      </c>
      <c r="N5" s="96">
        <v>0</v>
      </c>
      <c r="O5" s="96" t="e">
        <f>N5-B5</f>
        <v>#REF!</v>
      </c>
      <c r="P5" s="97" t="e">
        <f>IF(B5=0,"-",(N5/B5-1)*100)</f>
        <v>#REF!</v>
      </c>
      <c r="Q5" s="87">
        <v>8200</v>
      </c>
    </row>
    <row r="6" spans="1:17" s="87" customFormat="1" ht="16.350000000000001" customHeight="1" x14ac:dyDescent="0.2">
      <c r="A6" s="95" t="s">
        <v>171</v>
      </c>
      <c r="B6" s="38" t="e">
        <f t="shared" si="0"/>
        <v>#REF!</v>
      </c>
      <c r="C6" s="113" t="e">
        <f>SUMIF(#REF!,'Planung IR_FG'!Q6,#REF!)</f>
        <v>#REF!</v>
      </c>
      <c r="D6" s="113" t="e">
        <f>SUMIF(#REF!,'Planung IR_FG'!Q6,#REF!)</f>
        <v>#REF!</v>
      </c>
      <c r="E6" s="114" t="e">
        <f t="shared" si="1"/>
        <v>#REF!</v>
      </c>
      <c r="F6" s="115" t="e">
        <f>SUMIF(#REF!,'Planung IR_FG'!Q6,#REF!)</f>
        <v>#REF!</v>
      </c>
      <c r="G6" s="115" t="e">
        <f>SUMIF(#REF!,'Planung IR_FG'!Q6,#REF!)</f>
        <v>#REF!</v>
      </c>
      <c r="H6" s="114" t="e">
        <f t="shared" si="2"/>
        <v>#REF!</v>
      </c>
      <c r="I6" s="116" t="e">
        <f>SUMIF(#REF!,'Planung IR_FG'!Q6,#REF!)</f>
        <v>#REF!</v>
      </c>
      <c r="J6" s="116" t="e">
        <f>SUMIF(#REF!,'Planung IR_FG'!Q6,#REF!)</f>
        <v>#REF!</v>
      </c>
      <c r="K6" s="96">
        <v>0</v>
      </c>
      <c r="L6" s="96">
        <v>0</v>
      </c>
      <c r="M6" s="96">
        <v>0</v>
      </c>
      <c r="N6" s="96">
        <v>0</v>
      </c>
      <c r="O6" s="96" t="e">
        <f>N6-B6</f>
        <v>#REF!</v>
      </c>
      <c r="P6" s="97" t="e">
        <f>IF(B6=0,"-",(N6/B6-1)*100)</f>
        <v>#REF!</v>
      </c>
      <c r="Q6" s="87">
        <v>8203</v>
      </c>
    </row>
    <row r="7" spans="1:17" s="87" customFormat="1" ht="16.350000000000001" customHeight="1" x14ac:dyDescent="0.2">
      <c r="A7" s="95"/>
      <c r="B7" s="38"/>
      <c r="C7" s="113"/>
      <c r="D7" s="113"/>
      <c r="E7" s="114"/>
      <c r="F7" s="115" t="e">
        <f>SUMIF(#REF!,'Planung IR_FG'!Q7,#REF!)</f>
        <v>#REF!</v>
      </c>
      <c r="G7" s="115"/>
      <c r="H7" s="114"/>
      <c r="I7" s="116"/>
      <c r="J7" s="116"/>
      <c r="K7" s="96"/>
      <c r="L7" s="96"/>
      <c r="M7" s="96"/>
      <c r="N7" s="96"/>
      <c r="O7" s="96"/>
      <c r="P7" s="97"/>
    </row>
    <row r="8" spans="1:17" s="24" customFormat="1" ht="16.350000000000001" customHeight="1" x14ac:dyDescent="0.25">
      <c r="A8" s="98" t="s">
        <v>173</v>
      </c>
      <c r="B8" s="37" t="e">
        <f>SUM(B9:B13)</f>
        <v>#REF!</v>
      </c>
      <c r="C8" s="104" t="e">
        <f>SUMIF(#REF!,'Planung IR_FG'!Q8,#REF!)</f>
        <v>#REF!</v>
      </c>
      <c r="D8" s="104" t="e">
        <f>SUMIF(#REF!,'Planung IR_FG'!Q8,#REF!)</f>
        <v>#REF!</v>
      </c>
      <c r="E8" s="52" t="e">
        <f>SUM(E9:E13)</f>
        <v>#REF!</v>
      </c>
      <c r="F8" s="108" t="e">
        <f>SUMIF(#REF!,'Planung IR_FG'!Q8,#REF!)</f>
        <v>#REF!</v>
      </c>
      <c r="G8" s="108" t="e">
        <f>SUMIF(#REF!,'Planung IR_FG'!Q8,#REF!)</f>
        <v>#REF!</v>
      </c>
      <c r="H8" s="52" t="e">
        <f>SUM(H9:H13)</f>
        <v>#REF!</v>
      </c>
      <c r="I8" s="112" t="e">
        <f>SUMIF(#REF!,'Planung IR_FG'!Q8,#REF!)</f>
        <v>#REF!</v>
      </c>
      <c r="J8" s="112" t="e">
        <f>SUMIF(#REF!,'Planung IR_FG'!Q8,#REF!)</f>
        <v>#REF!</v>
      </c>
      <c r="K8" s="99">
        <f>SUM(K9:K13)</f>
        <v>0</v>
      </c>
      <c r="L8" s="99">
        <f>SUM(L9:L13)</f>
        <v>0</v>
      </c>
      <c r="M8" s="99">
        <f>SUM(M9:M13)</f>
        <v>0</v>
      </c>
      <c r="N8" s="99">
        <f>SUM(N9:N13)</f>
        <v>0</v>
      </c>
      <c r="O8" s="99" t="e">
        <f t="shared" ref="O8:O13" si="3">N8-B8</f>
        <v>#REF!</v>
      </c>
      <c r="P8" s="100" t="e">
        <f t="shared" ref="P8:P13" si="4">IF(B8=0,"-",(N8/B8-1)*100)</f>
        <v>#REF!</v>
      </c>
      <c r="Q8" s="87">
        <v>963</v>
      </c>
    </row>
    <row r="9" spans="1:17" s="87" customFormat="1" ht="16.350000000000001" customHeight="1" x14ac:dyDescent="0.2">
      <c r="A9" s="95" t="s">
        <v>178</v>
      </c>
      <c r="B9" s="38" t="e">
        <f t="shared" si="0"/>
        <v>#REF!</v>
      </c>
      <c r="C9" s="113" t="e">
        <f>SUMIF(#REF!,'Planung IR_FG'!Q9,#REF!)</f>
        <v>#REF!</v>
      </c>
      <c r="D9" s="113" t="e">
        <f>SUMIF(#REF!,'Planung IR_FG'!Q9,#REF!)</f>
        <v>#REF!</v>
      </c>
      <c r="E9" s="114" t="e">
        <f t="shared" si="1"/>
        <v>#REF!</v>
      </c>
      <c r="F9" s="115" t="e">
        <f>SUMIF(#REF!,'Planung IR_FG'!Q9,#REF!)</f>
        <v>#REF!</v>
      </c>
      <c r="G9" s="115" t="e">
        <f>SUMIF(#REF!,'Planung IR_FG'!Q9,#REF!)</f>
        <v>#REF!</v>
      </c>
      <c r="H9" s="114" t="e">
        <f t="shared" si="2"/>
        <v>#REF!</v>
      </c>
      <c r="I9" s="116" t="e">
        <f>SUMIF(#REF!,'Planung IR_FG'!Q9,#REF!)</f>
        <v>#REF!</v>
      </c>
      <c r="J9" s="116" t="e">
        <f>SUMIF(#REF!,'Planung IR_FG'!Q9,#REF!)</f>
        <v>#REF!</v>
      </c>
      <c r="K9" s="96">
        <v>0</v>
      </c>
      <c r="L9" s="96">
        <v>0</v>
      </c>
      <c r="M9" s="96">
        <v>0</v>
      </c>
      <c r="N9" s="96">
        <v>0</v>
      </c>
      <c r="O9" s="96" t="e">
        <f t="shared" si="3"/>
        <v>#REF!</v>
      </c>
      <c r="P9" s="97" t="e">
        <f t="shared" si="4"/>
        <v>#REF!</v>
      </c>
      <c r="Q9" s="87">
        <v>9630</v>
      </c>
    </row>
    <row r="10" spans="1:17" s="87" customFormat="1" ht="16.350000000000001" customHeight="1" x14ac:dyDescent="0.2">
      <c r="A10" s="95" t="s">
        <v>179</v>
      </c>
      <c r="B10" s="38" t="e">
        <f t="shared" si="0"/>
        <v>#REF!</v>
      </c>
      <c r="C10" s="113" t="e">
        <f>SUMIF(#REF!,'Planung IR_FG'!Q10,#REF!)</f>
        <v>#REF!</v>
      </c>
      <c r="D10" s="113" t="e">
        <f>SUMIF(#REF!,'Planung IR_FG'!Q10,#REF!)</f>
        <v>#REF!</v>
      </c>
      <c r="E10" s="114" t="e">
        <f t="shared" si="1"/>
        <v>#REF!</v>
      </c>
      <c r="F10" s="115" t="e">
        <f>SUMIF(#REF!,'Planung IR_FG'!Q10,#REF!)</f>
        <v>#REF!</v>
      </c>
      <c r="G10" s="115" t="e">
        <f>SUMIF(#REF!,'Planung IR_FG'!Q10,#REF!)</f>
        <v>#REF!</v>
      </c>
      <c r="H10" s="114" t="e">
        <f t="shared" si="2"/>
        <v>#REF!</v>
      </c>
      <c r="I10" s="116" t="e">
        <f>SUMIF(#REF!,'Planung IR_FG'!Q10,#REF!)</f>
        <v>#REF!</v>
      </c>
      <c r="J10" s="116" t="e">
        <f>SUMIF(#REF!,'Planung IR_FG'!Q10,#REF!)</f>
        <v>#REF!</v>
      </c>
      <c r="K10" s="96">
        <v>0</v>
      </c>
      <c r="L10" s="96">
        <v>0</v>
      </c>
      <c r="M10" s="96">
        <v>0</v>
      </c>
      <c r="N10" s="96">
        <v>0</v>
      </c>
      <c r="O10" s="96" t="e">
        <f t="shared" si="3"/>
        <v>#REF!</v>
      </c>
      <c r="P10" s="97" t="e">
        <f t="shared" si="4"/>
        <v>#REF!</v>
      </c>
      <c r="Q10" s="87">
        <v>9631</v>
      </c>
    </row>
    <row r="11" spans="1:17" s="87" customFormat="1" ht="16.350000000000001" customHeight="1" x14ac:dyDescent="0.2">
      <c r="A11" s="95" t="s">
        <v>182</v>
      </c>
      <c r="B11" s="38" t="e">
        <f t="shared" si="0"/>
        <v>#REF!</v>
      </c>
      <c r="C11" s="113" t="e">
        <f>SUMIF(#REF!,'Planung IR_FG'!Q11,#REF!)</f>
        <v>#REF!</v>
      </c>
      <c r="D11" s="113" t="e">
        <f>SUMIF(#REF!,'Planung IR_FG'!Q11,#REF!)</f>
        <v>#REF!</v>
      </c>
      <c r="E11" s="114" t="e">
        <f t="shared" si="1"/>
        <v>#REF!</v>
      </c>
      <c r="F11" s="115" t="e">
        <f>SUMIF(#REF!,'Planung IR_FG'!Q11,#REF!)</f>
        <v>#REF!</v>
      </c>
      <c r="G11" s="115" t="e">
        <f>SUMIF(#REF!,'Planung IR_FG'!Q11,#REF!)</f>
        <v>#REF!</v>
      </c>
      <c r="H11" s="114" t="e">
        <f t="shared" si="2"/>
        <v>#REF!</v>
      </c>
      <c r="I11" s="116" t="e">
        <f>SUMIF(#REF!,'Planung IR_FG'!Q11,#REF!)</f>
        <v>#REF!</v>
      </c>
      <c r="J11" s="116" t="e">
        <f>SUMIF(#REF!,'Planung IR_FG'!Q11,#REF!)</f>
        <v>#REF!</v>
      </c>
      <c r="K11" s="96">
        <v>0</v>
      </c>
      <c r="L11" s="96">
        <v>0</v>
      </c>
      <c r="M11" s="96">
        <v>0</v>
      </c>
      <c r="N11" s="96">
        <v>0</v>
      </c>
      <c r="O11" s="96" t="e">
        <f t="shared" si="3"/>
        <v>#REF!</v>
      </c>
      <c r="P11" s="97" t="e">
        <f t="shared" si="4"/>
        <v>#REF!</v>
      </c>
      <c r="Q11" s="87">
        <v>9632</v>
      </c>
    </row>
    <row r="12" spans="1:17" s="87" customFormat="1" ht="16.350000000000001" customHeight="1" x14ac:dyDescent="0.2">
      <c r="A12" s="95" t="s">
        <v>180</v>
      </c>
      <c r="B12" s="38" t="e">
        <f t="shared" si="0"/>
        <v>#REF!</v>
      </c>
      <c r="C12" s="113" t="e">
        <f>SUMIF(#REF!,'Planung IR_FG'!Q12,#REF!)</f>
        <v>#REF!</v>
      </c>
      <c r="D12" s="113" t="e">
        <f>SUMIF(#REF!,'Planung IR_FG'!Q12,#REF!)</f>
        <v>#REF!</v>
      </c>
      <c r="E12" s="114" t="e">
        <f t="shared" si="1"/>
        <v>#REF!</v>
      </c>
      <c r="F12" s="115" t="e">
        <f>SUMIF(#REF!,'Planung IR_FG'!Q12,#REF!)</f>
        <v>#REF!</v>
      </c>
      <c r="G12" s="115" t="e">
        <f>SUMIF(#REF!,'Planung IR_FG'!Q12,#REF!)</f>
        <v>#REF!</v>
      </c>
      <c r="H12" s="114" t="e">
        <f t="shared" si="2"/>
        <v>#REF!</v>
      </c>
      <c r="I12" s="116" t="e">
        <f>SUMIF(#REF!,'Planung IR_FG'!Q12,#REF!)</f>
        <v>#REF!</v>
      </c>
      <c r="J12" s="116" t="e">
        <f>SUMIF(#REF!,'Planung IR_FG'!Q12,#REF!)</f>
        <v>#REF!</v>
      </c>
      <c r="K12" s="96">
        <v>0</v>
      </c>
      <c r="L12" s="96">
        <v>0</v>
      </c>
      <c r="M12" s="96">
        <v>0</v>
      </c>
      <c r="N12" s="96">
        <v>0</v>
      </c>
      <c r="O12" s="96" t="e">
        <f t="shared" si="3"/>
        <v>#REF!</v>
      </c>
      <c r="P12" s="97" t="e">
        <f t="shared" si="4"/>
        <v>#REF!</v>
      </c>
      <c r="Q12" s="87">
        <v>9633</v>
      </c>
    </row>
    <row r="13" spans="1:17" s="87" customFormat="1" ht="16.350000000000001" customHeight="1" x14ac:dyDescent="0.2">
      <c r="A13" s="95" t="s">
        <v>181</v>
      </c>
      <c r="B13" s="38" t="e">
        <f t="shared" si="0"/>
        <v>#REF!</v>
      </c>
      <c r="C13" s="113" t="e">
        <f>SUMIF(#REF!,'Planung IR_FG'!Q13,#REF!)</f>
        <v>#REF!</v>
      </c>
      <c r="D13" s="113" t="e">
        <f>SUMIF(#REF!,'Planung IR_FG'!Q13,#REF!)</f>
        <v>#REF!</v>
      </c>
      <c r="E13" s="114" t="e">
        <f t="shared" si="1"/>
        <v>#REF!</v>
      </c>
      <c r="F13" s="115" t="e">
        <f>SUMIF(#REF!,'Planung IR_FG'!Q13,#REF!)</f>
        <v>#REF!</v>
      </c>
      <c r="G13" s="115" t="e">
        <f>SUMIF(#REF!,'Planung IR_FG'!Q13,#REF!)</f>
        <v>#REF!</v>
      </c>
      <c r="H13" s="114" t="e">
        <f t="shared" si="2"/>
        <v>#REF!</v>
      </c>
      <c r="I13" s="116" t="e">
        <f>SUMIF(#REF!,'Planung IR_FG'!Q13,#REF!)</f>
        <v>#REF!</v>
      </c>
      <c r="J13" s="116" t="e">
        <f>SUMIF(#REF!,'Planung IR_FG'!Q13,#REF!)</f>
        <v>#REF!</v>
      </c>
      <c r="K13" s="96">
        <v>0</v>
      </c>
      <c r="L13" s="96">
        <v>0</v>
      </c>
      <c r="M13" s="96">
        <v>0</v>
      </c>
      <c r="N13" s="96">
        <v>0</v>
      </c>
      <c r="O13" s="96" t="e">
        <f t="shared" si="3"/>
        <v>#REF!</v>
      </c>
      <c r="P13" s="97" t="e">
        <f t="shared" si="4"/>
        <v>#REF!</v>
      </c>
      <c r="Q13" s="87">
        <v>9634</v>
      </c>
    </row>
    <row r="14" spans="1:17" s="87" customFormat="1" ht="16.350000000000001" customHeight="1" x14ac:dyDescent="0.2">
      <c r="A14" s="95"/>
      <c r="B14" s="38"/>
      <c r="C14" s="113"/>
      <c r="D14" s="113"/>
      <c r="E14" s="114"/>
      <c r="F14" s="115" t="e">
        <f>SUMIF(#REF!,'Planung IR_FG'!Q14,#REF!)</f>
        <v>#REF!</v>
      </c>
      <c r="G14" s="115"/>
      <c r="H14" s="114"/>
      <c r="I14" s="116"/>
      <c r="J14" s="116"/>
      <c r="K14" s="96"/>
      <c r="L14" s="96"/>
      <c r="M14" s="96"/>
      <c r="N14" s="96"/>
      <c r="O14" s="96"/>
      <c r="P14" s="97"/>
    </row>
    <row r="15" spans="1:17" s="24" customFormat="1" ht="16.350000000000001" customHeight="1" x14ac:dyDescent="0.25">
      <c r="A15" s="98" t="s">
        <v>174</v>
      </c>
      <c r="B15" s="37" t="e">
        <f>SUM(B16:B18)</f>
        <v>#REF!</v>
      </c>
      <c r="C15" s="104" t="e">
        <f>SUMIF(#REF!,'Planung IR_FG'!Q15,#REF!)</f>
        <v>#REF!</v>
      </c>
      <c r="D15" s="104" t="e">
        <f>SUMIF(#REF!,'Planung IR_FG'!Q15,#REF!)</f>
        <v>#REF!</v>
      </c>
      <c r="E15" s="52" t="e">
        <f>SUM(E16:E18)</f>
        <v>#REF!</v>
      </c>
      <c r="F15" s="108" t="e">
        <f>SUMIF(#REF!,'Planung IR_FG'!Q15,#REF!)</f>
        <v>#REF!</v>
      </c>
      <c r="G15" s="108" t="e">
        <f>SUMIF(#REF!,'Planung IR_FG'!Q15,#REF!)</f>
        <v>#REF!</v>
      </c>
      <c r="H15" s="52" t="e">
        <f>SUM(H16:H18)</f>
        <v>#REF!</v>
      </c>
      <c r="I15" s="112" t="e">
        <f>SUMIF(#REF!,'Planung IR_FG'!Q15,#REF!)</f>
        <v>#REF!</v>
      </c>
      <c r="J15" s="112" t="e">
        <f>SUMIF(#REF!,'Planung IR_FG'!Q15,#REF!)</f>
        <v>#REF!</v>
      </c>
      <c r="K15" s="99">
        <f>SUM(K16:K18)</f>
        <v>0</v>
      </c>
      <c r="L15" s="99">
        <f>SUM(L16:L18)</f>
        <v>0</v>
      </c>
      <c r="M15" s="99">
        <f>SUM(M16:M18)</f>
        <v>0</v>
      </c>
      <c r="N15" s="99">
        <f>SUM(N16:N18)</f>
        <v>0</v>
      </c>
      <c r="O15" s="99" t="e">
        <f>N15-B15</f>
        <v>#REF!</v>
      </c>
      <c r="P15" s="100" t="e">
        <f>IF(B15=0,"-",(N15/B15-1)*100)</f>
        <v>#REF!</v>
      </c>
      <c r="Q15" s="87">
        <v>969</v>
      </c>
    </row>
    <row r="16" spans="1:17" s="87" customFormat="1" ht="16.350000000000001" customHeight="1" x14ac:dyDescent="0.2">
      <c r="A16" s="95" t="s">
        <v>175</v>
      </c>
      <c r="B16" s="38" t="e">
        <f t="shared" si="0"/>
        <v>#REF!</v>
      </c>
      <c r="C16" s="113" t="e">
        <f>SUMIF(#REF!,'Planung IR_FG'!Q16,#REF!)</f>
        <v>#REF!</v>
      </c>
      <c r="D16" s="113" t="e">
        <f>SUMIF(#REF!,'Planung IR_FG'!Q16,#REF!)</f>
        <v>#REF!</v>
      </c>
      <c r="E16" s="114" t="e">
        <f t="shared" si="1"/>
        <v>#REF!</v>
      </c>
      <c r="F16" s="115" t="e">
        <f>SUMIF(#REF!,'Planung IR_FG'!Q16,#REF!)</f>
        <v>#REF!</v>
      </c>
      <c r="G16" s="115" t="e">
        <f>SUMIF(#REF!,'Planung IR_FG'!Q16,#REF!)</f>
        <v>#REF!</v>
      </c>
      <c r="H16" s="114" t="e">
        <f t="shared" si="2"/>
        <v>#REF!</v>
      </c>
      <c r="I16" s="116" t="e">
        <f>SUMIF(#REF!,'Planung IR_FG'!Q16,#REF!)</f>
        <v>#REF!</v>
      </c>
      <c r="J16" s="116" t="e">
        <f>SUMIF(#REF!,'Planung IR_FG'!Q16,#REF!)</f>
        <v>#REF!</v>
      </c>
      <c r="K16" s="96">
        <v>0</v>
      </c>
      <c r="L16" s="96">
        <v>0</v>
      </c>
      <c r="M16" s="96">
        <v>0</v>
      </c>
      <c r="N16" s="96">
        <v>0</v>
      </c>
      <c r="O16" s="96" t="e">
        <f>N16-B16</f>
        <v>#REF!</v>
      </c>
      <c r="P16" s="97" t="e">
        <f>IF(B16=0,"-",(N16/B16-1)*100)</f>
        <v>#REF!</v>
      </c>
      <c r="Q16" s="87">
        <v>9695</v>
      </c>
    </row>
    <row r="17" spans="1:17" s="87" customFormat="1" ht="16.350000000000001" customHeight="1" x14ac:dyDescent="0.2">
      <c r="A17" s="95" t="s">
        <v>176</v>
      </c>
      <c r="B17" s="38" t="e">
        <f t="shared" si="0"/>
        <v>#REF!</v>
      </c>
      <c r="C17" s="113" t="e">
        <f>SUMIF(#REF!,'Planung IR_FG'!Q17,#REF!)</f>
        <v>#REF!</v>
      </c>
      <c r="D17" s="113" t="e">
        <f>SUMIF(#REF!,'Planung IR_FG'!Q17,#REF!)</f>
        <v>#REF!</v>
      </c>
      <c r="E17" s="114" t="e">
        <f t="shared" si="1"/>
        <v>#REF!</v>
      </c>
      <c r="F17" s="115" t="e">
        <f>SUMIF(#REF!,'Planung IR_FG'!Q17,#REF!)</f>
        <v>#REF!</v>
      </c>
      <c r="G17" s="115" t="e">
        <f>SUMIF(#REF!,'Planung IR_FG'!Q17,#REF!)</f>
        <v>#REF!</v>
      </c>
      <c r="H17" s="114" t="e">
        <f t="shared" si="2"/>
        <v>#REF!</v>
      </c>
      <c r="I17" s="116" t="e">
        <f>SUMIF(#REF!,'Planung IR_FG'!Q17,#REF!)</f>
        <v>#REF!</v>
      </c>
      <c r="J17" s="116" t="e">
        <f>SUMIF(#REF!,'Planung IR_FG'!Q17,#REF!)</f>
        <v>#REF!</v>
      </c>
      <c r="K17" s="96">
        <v>0</v>
      </c>
      <c r="L17" s="96">
        <v>0</v>
      </c>
      <c r="M17" s="96">
        <v>0</v>
      </c>
      <c r="N17" s="96">
        <v>0</v>
      </c>
      <c r="O17" s="96" t="e">
        <f>N17-B17</f>
        <v>#REF!</v>
      </c>
      <c r="P17" s="97" t="e">
        <f>IF(B17=0,"-",(N17/B17-1)*100)</f>
        <v>#REF!</v>
      </c>
      <c r="Q17" s="87">
        <v>9696</v>
      </c>
    </row>
    <row r="18" spans="1:17" s="87" customFormat="1" ht="16.350000000000001" customHeight="1" x14ac:dyDescent="0.2">
      <c r="A18" s="90" t="s">
        <v>177</v>
      </c>
      <c r="B18" s="39" t="e">
        <f t="shared" si="0"/>
        <v>#REF!</v>
      </c>
      <c r="C18" s="113" t="e">
        <f>SUMIF(#REF!,'Planung IR_FG'!Q18,#REF!)</f>
        <v>#REF!</v>
      </c>
      <c r="D18" s="113" t="e">
        <f>SUMIF(#REF!,'Planung IR_FG'!Q18,#REF!)</f>
        <v>#REF!</v>
      </c>
      <c r="E18" s="117" t="e">
        <f t="shared" si="1"/>
        <v>#REF!</v>
      </c>
      <c r="F18" s="115" t="e">
        <f>SUMIF(#REF!,'Planung IR_FG'!Q18,#REF!)</f>
        <v>#REF!</v>
      </c>
      <c r="G18" s="115" t="e">
        <f>SUMIF(#REF!,'Planung IR_FG'!Q18,#REF!)</f>
        <v>#REF!</v>
      </c>
      <c r="H18" s="117" t="e">
        <f t="shared" si="2"/>
        <v>#REF!</v>
      </c>
      <c r="I18" s="116" t="e">
        <f>SUMIF(#REF!,'Planung IR_FG'!Q18,#REF!)</f>
        <v>#REF!</v>
      </c>
      <c r="J18" s="116" t="e">
        <f>SUMIF(#REF!,'Planung IR_FG'!Q18,#REF!)</f>
        <v>#REF!</v>
      </c>
      <c r="K18" s="92">
        <v>0</v>
      </c>
      <c r="L18" s="92">
        <v>0</v>
      </c>
      <c r="M18" s="92">
        <v>0</v>
      </c>
      <c r="N18" s="92">
        <v>0</v>
      </c>
      <c r="O18" s="92" t="e">
        <f>N18-B18</f>
        <v>#REF!</v>
      </c>
      <c r="P18" s="93" t="e">
        <f>IF(B18=0,"-",(N18/B18-1)*100)</f>
        <v>#REF!</v>
      </c>
      <c r="Q18" s="87">
        <v>9697</v>
      </c>
    </row>
    <row r="19" spans="1:17" ht="10.7" customHeight="1" x14ac:dyDescent="0.2">
      <c r="H19" s="80"/>
      <c r="I19" s="80"/>
      <c r="J19" s="80"/>
    </row>
    <row r="20" spans="1:17" ht="16.350000000000001" customHeight="1" x14ac:dyDescent="0.25">
      <c r="A20" s="2" t="s">
        <v>110</v>
      </c>
      <c r="B20" s="10" t="e">
        <f>B4+B8+B15</f>
        <v>#REF!</v>
      </c>
      <c r="C20" s="105"/>
      <c r="D20" s="105"/>
      <c r="E20" s="40" t="e">
        <f>E4+E8+E15</f>
        <v>#REF!</v>
      </c>
      <c r="F20" s="109"/>
      <c r="G20" s="109"/>
      <c r="H20" s="40" t="e">
        <f>H4+H8+H15</f>
        <v>#REF!</v>
      </c>
      <c r="I20" s="40" t="e">
        <f t="shared" ref="I20:N20" si="5">I4+I8+I15</f>
        <v>#REF!</v>
      </c>
      <c r="J20" s="40" t="e">
        <f t="shared" si="5"/>
        <v>#REF!</v>
      </c>
      <c r="K20" s="40">
        <f t="shared" si="5"/>
        <v>0</v>
      </c>
      <c r="L20" s="10">
        <f t="shared" si="5"/>
        <v>0</v>
      </c>
      <c r="M20" s="10">
        <f t="shared" si="5"/>
        <v>0</v>
      </c>
      <c r="N20" s="10">
        <f t="shared" si="5"/>
        <v>0</v>
      </c>
      <c r="O20" s="10" t="e">
        <f>N20-B20</f>
        <v>#REF!</v>
      </c>
      <c r="P20" s="11" t="e">
        <f>IF(B20=0,"-",(N20/B20-1)*100)</f>
        <v>#REF!</v>
      </c>
    </row>
    <row r="21" spans="1:17" x14ac:dyDescent="0.2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</sheetData>
  <mergeCells count="2">
    <mergeCell ref="A1:A2"/>
    <mergeCell ref="O1:P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6</vt:i4>
      </vt:variant>
    </vt:vector>
  </HeadingPairs>
  <TitlesOfParts>
    <vt:vector size="18" baseType="lpstr">
      <vt:lpstr>Anleitung</vt:lpstr>
      <vt:lpstr>D_ER</vt:lpstr>
      <vt:lpstr>E</vt:lpstr>
      <vt:lpstr>Planung ER</vt:lpstr>
      <vt:lpstr>A</vt:lpstr>
      <vt:lpstr>F</vt:lpstr>
      <vt:lpstr>PMFR</vt:lpstr>
      <vt:lpstr>Planung IR_SG</vt:lpstr>
      <vt:lpstr>Planung IR_FG</vt:lpstr>
      <vt:lpstr>Diagramme</vt:lpstr>
      <vt:lpstr>Hilfstabelle Abschreibungen</vt:lpstr>
      <vt:lpstr>Hilfstabelle Hypotheken</vt:lpstr>
      <vt:lpstr>A!Druckbereich</vt:lpstr>
      <vt:lpstr>F!Druckbereich</vt:lpstr>
      <vt:lpstr>'Planung ER'!Druckbereich</vt:lpstr>
      <vt:lpstr>PMFR!Druckbereich</vt:lpstr>
      <vt:lpstr>F!Drucktitel</vt:lpstr>
      <vt:lpstr>'Planung ER'!Drucktitel</vt:lpstr>
    </vt:vector>
  </TitlesOfParts>
  <Company>Burgergemeinde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Radisavljevic</dc:creator>
  <cp:lastModifiedBy>Maier Elias</cp:lastModifiedBy>
  <cp:lastPrinted>2022-10-27T06:46:36Z</cp:lastPrinted>
  <dcterms:created xsi:type="dcterms:W3CDTF">2016-05-02T08:59:28Z</dcterms:created>
  <dcterms:modified xsi:type="dcterms:W3CDTF">2023-02-20T14:16:22Z</dcterms:modified>
</cp:coreProperties>
</file>