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aier\Desktop\"/>
    </mc:Choice>
  </mc:AlternateContent>
  <xr:revisionPtr revIDLastSave="0" documentId="8_{7D4FB9AF-04F3-457C-B1B9-BDFF499B241F}" xr6:coauthVersionLast="47" xr6:coauthVersionMax="47" xr10:uidLastSave="{00000000-0000-0000-0000-000000000000}"/>
  <bookViews>
    <workbookView xWindow="-120" yWindow="-120" windowWidth="29040" windowHeight="15840" xr2:uid="{4458E43F-2522-4BDF-8CC6-1EE50786E3F5}"/>
  </bookViews>
  <sheets>
    <sheet name="Eckdaten" sheetId="1" r:id="rId1"/>
    <sheet name="Bilanz" sheetId="2" r:id="rId2"/>
    <sheet name="ER FG" sheetId="3" r:id="rId3"/>
    <sheet name="ER SG" sheetId="4" r:id="rId4"/>
    <sheet name="GFR" sheetId="5" r:id="rId5"/>
    <sheet name="Nachkredite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3" i="1" l="1"/>
  <c r="D53" i="1"/>
  <c r="D32" i="1"/>
  <c r="C56" i="5"/>
  <c r="F72" i="1"/>
  <c r="E72" i="1"/>
  <c r="D72" i="1"/>
  <c r="F67" i="1"/>
  <c r="E67" i="1"/>
  <c r="D67" i="1"/>
  <c r="F62" i="1"/>
  <c r="F63" i="1" s="1"/>
  <c r="E62" i="1"/>
  <c r="E63" i="1" s="1"/>
  <c r="E53" i="1"/>
  <c r="D62" i="1"/>
  <c r="F37" i="1"/>
  <c r="E37" i="1"/>
  <c r="F32" i="1"/>
  <c r="E32" i="1"/>
  <c r="D37" i="1"/>
  <c r="C49" i="5"/>
  <c r="C40" i="5"/>
  <c r="C27" i="5"/>
  <c r="I18" i="4"/>
  <c r="G18" i="4"/>
  <c r="E18" i="4"/>
  <c r="H11" i="4"/>
  <c r="F11" i="4"/>
  <c r="D11" i="4"/>
  <c r="F18" i="3"/>
  <c r="E18" i="3"/>
  <c r="B18" i="3"/>
  <c r="F8" i="3"/>
  <c r="D8" i="3"/>
  <c r="B8" i="3"/>
  <c r="E29" i="2"/>
  <c r="D29" i="2"/>
  <c r="E24" i="2"/>
  <c r="D24" i="2"/>
  <c r="E17" i="2"/>
  <c r="D17" i="2"/>
  <c r="E13" i="2"/>
  <c r="D13" i="2"/>
  <c r="E30" i="2" l="1"/>
  <c r="F68" i="1"/>
  <c r="F73" i="1" s="1"/>
  <c r="E68" i="1"/>
  <c r="E73" i="1" s="1"/>
  <c r="D63" i="1"/>
  <c r="D68" i="1" s="1"/>
  <c r="D73" i="1" s="1"/>
  <c r="D39" i="1"/>
  <c r="E39" i="1"/>
  <c r="F39" i="1"/>
  <c r="C51" i="5"/>
  <c r="E18" i="2"/>
  <c r="D30" i="2"/>
  <c r="D18" i="2"/>
</calcChain>
</file>

<file path=xl/sharedStrings.xml><?xml version="1.0" encoding="utf-8"?>
<sst xmlns="http://schemas.openxmlformats.org/spreadsheetml/2006/main" count="240" uniqueCount="179">
  <si>
    <t>Jahresrechnung</t>
  </si>
  <si>
    <t xml:space="preserve">Budget </t>
  </si>
  <si>
    <t>Jahresergebnis ER Gesamthaushalt</t>
  </si>
  <si>
    <t>Nettoinvestitionen</t>
  </si>
  <si>
    <t>Bestand Verwaltungsvermögen Gesamthaushalt</t>
  </si>
  <si>
    <t>Fremdkapital</t>
  </si>
  <si>
    <t>Eigenkapital</t>
  </si>
  <si>
    <t>Reserven</t>
  </si>
  <si>
    <t>Bilanzüberschuss/-fehlbetrag</t>
  </si>
  <si>
    <t>Aktiven</t>
  </si>
  <si>
    <t>Jahresrechnung 2021</t>
  </si>
  <si>
    <t>Jahresrechnung 2020</t>
  </si>
  <si>
    <t>Finanzvermögen</t>
  </si>
  <si>
    <t>100</t>
  </si>
  <si>
    <t>Flüssige Mittel u. kurzfrist. Geldanlagen</t>
  </si>
  <si>
    <t>101</t>
  </si>
  <si>
    <t>Forderungen</t>
  </si>
  <si>
    <t>104</t>
  </si>
  <si>
    <t>Aktive Rechnungsabgrenzungen</t>
  </si>
  <si>
    <t>107</t>
  </si>
  <si>
    <t>Finanzanlagen</t>
  </si>
  <si>
    <t>108</t>
  </si>
  <si>
    <t>Sachanlagen FV</t>
  </si>
  <si>
    <t>Total Fianzvermögen</t>
  </si>
  <si>
    <t>Verwaltungsvermögen</t>
  </si>
  <si>
    <t>140</t>
  </si>
  <si>
    <t>Sachanlagen VV</t>
  </si>
  <si>
    <t>Total Verwaltungsvermögen</t>
  </si>
  <si>
    <t>Passiven</t>
  </si>
  <si>
    <t>200</t>
  </si>
  <si>
    <t>Laufende Verbindlichkeiten</t>
  </si>
  <si>
    <t>204</t>
  </si>
  <si>
    <t>Passive Rechnungsabgrenzungen</t>
  </si>
  <si>
    <t>Total Fremdkapital</t>
  </si>
  <si>
    <t>290</t>
  </si>
  <si>
    <t>Verpfl.(+),Vorschüsse(-)ggü.Spezialfin.</t>
  </si>
  <si>
    <t>299</t>
  </si>
  <si>
    <t>Bilanzüberschuss /-fehlbetrag</t>
  </si>
  <si>
    <t>Total Eigenkapital</t>
  </si>
  <si>
    <t>Total Aktiven</t>
  </si>
  <si>
    <t>Jahresrechnung 
2021</t>
  </si>
  <si>
    <t>Jahresrechnung 
2020</t>
  </si>
  <si>
    <t>Budget 2021</t>
  </si>
  <si>
    <t>Aufwand</t>
  </si>
  <si>
    <t>Ertrag</t>
  </si>
  <si>
    <t>8 Volkswirtschaft</t>
  </si>
  <si>
    <t>9 Finanzen und Steuern</t>
  </si>
  <si>
    <t>Kommentar: In der Forstwirtschaft ist weniger Unterhalt angefallen als budgetiert.</t>
  </si>
  <si>
    <t>durch die Burgergemeinde Bern wurden im Budget 2021 nicht berücksichtigt.</t>
  </si>
  <si>
    <t xml:space="preserve">Kommentar: Die Kosten für die Umstellung auf HRM2 sowie die externe Buchführung </t>
  </si>
  <si>
    <t>Personalaufwand</t>
  </si>
  <si>
    <t>Sach- und übriger Betriebsaufwand</t>
  </si>
  <si>
    <t>Transferaufwand</t>
  </si>
  <si>
    <t>Total Aufwand</t>
  </si>
  <si>
    <t>Entgelte</t>
  </si>
  <si>
    <t>Verschiedene Erträge</t>
  </si>
  <si>
    <t>Finanzertrag</t>
  </si>
  <si>
    <t>Transferertrag</t>
  </si>
  <si>
    <t>Total Ertrag</t>
  </si>
  <si>
    <t>CHF</t>
  </si>
  <si>
    <t>Geldfluss aus betreiblicher Tätigkeit</t>
  </si>
  <si>
    <t>(-) Aufwandüberschuss / Ertragsüberschuss</t>
  </si>
  <si>
    <t>Abschreibungen Verwaltungsvermögen</t>
  </si>
  <si>
    <t>Abschreibungen Investitionsbeiträge</t>
  </si>
  <si>
    <t>Einlagen in das Eigenkapital</t>
  </si>
  <si>
    <t>(-) Entnahmen aus dem Eigenkapital</t>
  </si>
  <si>
    <t>Verluaste aus Verkauf Sachanlagen FV und Übertragung Sachanlagen FV ins VV/</t>
  </si>
  <si>
    <t>Wertberichtigungen Anlagen FV / (-) Wertberichtigungen Anlagen FV</t>
  </si>
  <si>
    <t>Wertberichtigungen Darlehen/Beiteiligungen VV</t>
  </si>
  <si>
    <t>(-) Aufwertung VV</t>
  </si>
  <si>
    <t>Abnahme/(-) Zunahme Forderungen</t>
  </si>
  <si>
    <t>Abnahme/(-) Zunahme Vorräte</t>
  </si>
  <si>
    <t>Abnahme/(-) Zunahme aktive Rechnungsabgrenzungen</t>
  </si>
  <si>
    <t>Zunahme/(-) Abnahme Laufende Verbindlichkeiten</t>
  </si>
  <si>
    <t>(-) Abnahme/Zunahme kurzfr. Rückstellungen</t>
  </si>
  <si>
    <t>(-) Abnahme/Zunahme passive Rechnungsabgrenzungen</t>
  </si>
  <si>
    <t>(-) Abnahme/Zunahme Spezialfinanzierungen im EK und Vorfinanzierungen</t>
  </si>
  <si>
    <t>Geldfluss aus betrieblcher Tätigkeit</t>
  </si>
  <si>
    <t>Geldfluss aus Investitionstätigkeit</t>
  </si>
  <si>
    <t>Zahlungen für Nettoinv. Sachanlagen + Immat. Anlagen + Investitionsbeiträge VV</t>
  </si>
  <si>
    <t>(-) Auszahlungen für Darlehen/Beteiligungen VV</t>
  </si>
  <si>
    <t>(-) Kauf Sachanlagen FV</t>
  </si>
  <si>
    <t>Verkauf Sachanlagen FV</t>
  </si>
  <si>
    <t>(-) Investitionen Sachanlagen FV</t>
  </si>
  <si>
    <t>(-) Kauf kurzfristige Finanzanlagen FV</t>
  </si>
  <si>
    <t>Verkauf kurzfristige Finanzanlagen FV</t>
  </si>
  <si>
    <t>(-) Kauf langfristige Finanzanlagen FV</t>
  </si>
  <si>
    <t>Verkauf langfristige Finanzanlagen FV</t>
  </si>
  <si>
    <t>Geldfluss aus Finanzierungstätigkeit</t>
  </si>
  <si>
    <t>Zunahme/ (-) Abnahme Kontokorrente mit Dritten</t>
  </si>
  <si>
    <t>Aufnahme kurzfristige Finanzverbindlichkeiten</t>
  </si>
  <si>
    <t>(-) Rückzahlung kurzfristige Finanzverbindlichkeiten</t>
  </si>
  <si>
    <t>Aufnahme langfrisitge Finanzverbindlichkeiten</t>
  </si>
  <si>
    <t>(-) Rückzahlung langfristige Finanzverbindlichkeiten</t>
  </si>
  <si>
    <t>(-) Abnahme/zunahme Stiftungen, Legate, Zuwendungen im FK sowie Fonds im FK</t>
  </si>
  <si>
    <t>Total Geldfluss</t>
  </si>
  <si>
    <t>Bestand Flüssige Mittel und kurzfristige Geldanlagen 31.12.</t>
  </si>
  <si>
    <t>Kontrollrechnung: Differenz</t>
  </si>
  <si>
    <t>Geldflussrechnung - Gesamthaushalt</t>
  </si>
  <si>
    <t>Verluste aus Verkauf Finanzanlagen FV und Übertragung Finanzanlagen FV in VV/</t>
  </si>
  <si>
    <t>Konto</t>
  </si>
  <si>
    <t>Bezeichnung</t>
  </si>
  <si>
    <t xml:space="preserve"> </t>
  </si>
  <si>
    <t>Rechnung 2021</t>
  </si>
  <si>
    <t>kein NK</t>
  </si>
  <si>
    <t>Nachkredite</t>
  </si>
  <si>
    <t>Abweichung</t>
  </si>
  <si>
    <t>Forstwirtschaft</t>
  </si>
  <si>
    <t>8200</t>
  </si>
  <si>
    <t>8200.3130.00</t>
  </si>
  <si>
    <t>Mitglieder- und Verbandsbeiträge</t>
  </si>
  <si>
    <t>Liegenschaften des Finanzvermögens</t>
  </si>
  <si>
    <t>9630</t>
  </si>
  <si>
    <t>9630.3439.00</t>
  </si>
  <si>
    <t>Heiz und Nebenkosten Liegenschaften FV</t>
  </si>
  <si>
    <t>9695</t>
  </si>
  <si>
    <t>Burgergut</t>
  </si>
  <si>
    <t>9695.3000.00</t>
  </si>
  <si>
    <t>9695.3130.04</t>
  </si>
  <si>
    <t>Übrige Dienstleistungen Dritter</t>
  </si>
  <si>
    <t>9695.3132.00</t>
  </si>
  <si>
    <t>Buchführung- und Revisionshonorar</t>
  </si>
  <si>
    <t>9695.3170.00</t>
  </si>
  <si>
    <t>Spesenentschädigungen</t>
  </si>
  <si>
    <t>9695.3199.00</t>
  </si>
  <si>
    <t>Zuviel gemachte Alpwärche</t>
  </si>
  <si>
    <t>9695.3199.05</t>
  </si>
  <si>
    <t>Übriger Betriebsaufwand</t>
  </si>
  <si>
    <t>9695.3636.00</t>
  </si>
  <si>
    <t>Begründung</t>
  </si>
  <si>
    <t>&gt; CHF 1'000</t>
  </si>
  <si>
    <t>&lt; CHF  1'000</t>
  </si>
  <si>
    <t>Umstellung auf HRM2 und 
Buchführung extern.</t>
  </si>
  <si>
    <t>Löhne, Tag- und Sitzungsgelder an Behörden
 und Kommissionen</t>
  </si>
  <si>
    <t>Beiträge an private Organisationen ohne 
Erwerbszweck</t>
  </si>
  <si>
    <t>SG</t>
  </si>
  <si>
    <t>Ergebnis Gesamthaushalt</t>
  </si>
  <si>
    <t>Einlagen in Fonds und Spezialfinanzierungen</t>
  </si>
  <si>
    <t>Entnahmen aus Fonds und Spezialfinanzierungen</t>
  </si>
  <si>
    <t>Wertberichtigungen Darlehen VV</t>
  </si>
  <si>
    <t>Wertberichtigungen Beteligungen VV</t>
  </si>
  <si>
    <t>Zusätzliche Abschreibungen</t>
  </si>
  <si>
    <t>Entnahmen aus dem Eigenkapital</t>
  </si>
  <si>
    <t>Selbstfinanzierung</t>
  </si>
  <si>
    <t>Investitionsausgaben</t>
  </si>
  <si>
    <t>Investitionseinnahmen</t>
  </si>
  <si>
    <t>Finanzierungsergebnis</t>
  </si>
  <si>
    <t>33 +</t>
  </si>
  <si>
    <t>35 +</t>
  </si>
  <si>
    <t>364 +</t>
  </si>
  <si>
    <t>365 +</t>
  </si>
  <si>
    <t>366 +</t>
  </si>
  <si>
    <t>383 +</t>
  </si>
  <si>
    <t>389 +</t>
  </si>
  <si>
    <t xml:space="preserve">45 - </t>
  </si>
  <si>
    <t xml:space="preserve">489 - </t>
  </si>
  <si>
    <t>690 +</t>
  </si>
  <si>
    <t xml:space="preserve">590 - </t>
  </si>
  <si>
    <t>Durchlaufende Beiträge</t>
  </si>
  <si>
    <t>Fiskalertrag</t>
  </si>
  <si>
    <t>Regalien und Konzessionen</t>
  </si>
  <si>
    <t>Ergebnis aus betrieblicher Tätigkeit</t>
  </si>
  <si>
    <t>Finanzaufwand</t>
  </si>
  <si>
    <t>Total betrieblicher Aufwand</t>
  </si>
  <si>
    <t>Total betrieblicher Ertrag</t>
  </si>
  <si>
    <t>Ergebnis aus Finanzierung</t>
  </si>
  <si>
    <t>Ausserordentlicher Aufwand</t>
  </si>
  <si>
    <t>Ausserordentlicher Ertrag</t>
  </si>
  <si>
    <t>Ausserordentliches Ergebnis</t>
  </si>
  <si>
    <t>Gesamtergebnis Erfolgsrechnung</t>
  </si>
  <si>
    <t>* Geschäftsjahr 2020 nach HRM1 = keine Geldflussrechnung</t>
  </si>
  <si>
    <r>
      <t xml:space="preserve">    2020</t>
    </r>
    <r>
      <rPr>
        <i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(*)</t>
    </r>
  </si>
  <si>
    <t>Bestand Flüssige Mittel und kurzfiristige Geldanlagen 1.1.</t>
  </si>
  <si>
    <t>Einzahlung für Darlehen/Beteiligungen VV</t>
  </si>
  <si>
    <t xml:space="preserve">     (-) Gewinne aus Verkauf Finanzanlagen FV</t>
  </si>
  <si>
    <t>(-) Abnahme/Zunahme langfr. Rückstellungen</t>
  </si>
  <si>
    <t>Operatives Ergebnis</t>
  </si>
  <si>
    <t>Bestand Finanzvermögen</t>
  </si>
  <si>
    <t xml:space="preserve">     (-) Gewinne aus Verkauf Sachanlagen FV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</si>
</sst>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AvenirNext LT Com Regular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venirNext LT Com Regular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1" fillId="0" borderId="1" xfId="0" applyFont="1" applyBorder="1"/>
    <xf numFmtId="4" fontId="1" fillId="0" borderId="0" xfId="0" applyNumberFormat="1" applyFont="1"/>
    <xf numFmtId="0" fontId="3" fillId="0" borderId="0" xfId="0" applyFont="1"/>
    <xf numFmtId="0" fontId="1" fillId="0" borderId="3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10" xfId="0" applyFont="1" applyBorder="1"/>
    <xf numFmtId="0" fontId="2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4" fontId="1" fillId="0" borderId="12" xfId="0" applyNumberFormat="1" applyFont="1" applyBorder="1"/>
    <xf numFmtId="0" fontId="0" fillId="0" borderId="1" xfId="0" applyBorder="1"/>
    <xf numFmtId="0" fontId="2" fillId="0" borderId="10" xfId="0" applyFont="1" applyBorder="1"/>
    <xf numFmtId="0" fontId="2" fillId="0" borderId="12" xfId="0" applyFont="1" applyBorder="1"/>
    <xf numFmtId="0" fontId="2" fillId="0" borderId="2" xfId="0" applyFont="1" applyBorder="1" applyAlignment="1">
      <alignment horizontal="center"/>
    </xf>
    <xf numFmtId="4" fontId="1" fillId="0" borderId="12" xfId="0" applyNumberFormat="1" applyFont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/>
    <xf numFmtId="0" fontId="2" fillId="0" borderId="14" xfId="0" applyFont="1" applyBorder="1" applyAlignment="1">
      <alignment horizontal="center"/>
    </xf>
    <xf numFmtId="4" fontId="2" fillId="0" borderId="11" xfId="0" applyNumberFormat="1" applyFont="1" applyBorder="1"/>
    <xf numFmtId="4" fontId="1" fillId="0" borderId="10" xfId="0" applyNumberFormat="1" applyFont="1" applyBorder="1"/>
    <xf numFmtId="4" fontId="1" fillId="0" borderId="10" xfId="0" applyNumberFormat="1" applyFont="1" applyBorder="1" applyAlignment="1">
      <alignment horizontal="right"/>
    </xf>
    <xf numFmtId="0" fontId="1" fillId="0" borderId="12" xfId="0" applyFont="1" applyBorder="1" applyAlignment="1">
      <alignment horizontal="left"/>
    </xf>
    <xf numFmtId="0" fontId="2" fillId="0" borderId="0" xfId="0" applyFont="1"/>
    <xf numFmtId="0" fontId="2" fillId="0" borderId="1" xfId="0" applyFont="1" applyBorder="1"/>
    <xf numFmtId="0" fontId="6" fillId="0" borderId="0" xfId="0" applyFont="1"/>
    <xf numFmtId="0" fontId="6" fillId="0" borderId="0" xfId="0" applyFont="1" applyBorder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4" xfId="0" applyFont="1" applyBorder="1"/>
    <xf numFmtId="0" fontId="2" fillId="0" borderId="0" xfId="0" applyFont="1" applyBorder="1"/>
    <xf numFmtId="0" fontId="1" fillId="0" borderId="0" xfId="0" applyFont="1" applyBorder="1"/>
    <xf numFmtId="0" fontId="0" fillId="0" borderId="6" xfId="0" applyBorder="1"/>
    <xf numFmtId="0" fontId="0" fillId="0" borderId="7" xfId="0" applyBorder="1"/>
    <xf numFmtId="0" fontId="2" fillId="0" borderId="6" xfId="0" applyFont="1" applyBorder="1"/>
    <xf numFmtId="0" fontId="1" fillId="0" borderId="0" xfId="0" applyFont="1" applyAlignment="1">
      <alignment horizontal="center"/>
    </xf>
    <xf numFmtId="0" fontId="2" fillId="2" borderId="0" xfId="0" applyFont="1" applyFill="1"/>
    <xf numFmtId="0" fontId="1" fillId="2" borderId="0" xfId="0" applyFont="1" applyFill="1"/>
    <xf numFmtId="0" fontId="1" fillId="0" borderId="0" xfId="0" applyFont="1" applyAlignment="1">
      <alignment wrapText="1"/>
    </xf>
    <xf numFmtId="4" fontId="1" fillId="2" borderId="0" xfId="0" applyNumberFormat="1" applyFont="1" applyFill="1"/>
    <xf numFmtId="0" fontId="7" fillId="0" borderId="0" xfId="0" applyFont="1"/>
    <xf numFmtId="4" fontId="7" fillId="0" borderId="0" xfId="0" applyNumberFormat="1" applyFont="1"/>
    <xf numFmtId="0" fontId="2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4" fontId="4" fillId="2" borderId="4" xfId="0" applyNumberFormat="1" applyFont="1" applyFill="1" applyBorder="1" applyAlignment="1">
      <alignment horizontal="center"/>
    </xf>
    <xf numFmtId="4" fontId="4" fillId="2" borderId="5" xfId="0" applyNumberFormat="1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4" fontId="4" fillId="0" borderId="0" xfId="0" applyNumberFormat="1" applyFont="1" applyBorder="1" applyAlignment="1">
      <alignment horizontal="right"/>
    </xf>
    <xf numFmtId="0" fontId="3" fillId="0" borderId="9" xfId="0" applyFont="1" applyBorder="1"/>
    <xf numFmtId="0" fontId="4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4" fontId="4" fillId="2" borderId="1" xfId="0" applyNumberFormat="1" applyFont="1" applyFill="1" applyBorder="1" applyAlignment="1">
      <alignment horizontal="center"/>
    </xf>
    <xf numFmtId="0" fontId="3" fillId="2" borderId="7" xfId="0" applyFont="1" applyFill="1" applyBorder="1"/>
    <xf numFmtId="4" fontId="4" fillId="2" borderId="6" xfId="0" applyNumberFormat="1" applyFont="1" applyFill="1" applyBorder="1" applyAlignment="1">
      <alignment horizontal="center"/>
    </xf>
    <xf numFmtId="4" fontId="4" fillId="2" borderId="7" xfId="0" applyNumberFormat="1" applyFont="1" applyFill="1" applyBorder="1" applyAlignment="1">
      <alignment horizontal="center"/>
    </xf>
    <xf numFmtId="4" fontId="4" fillId="0" borderId="8" xfId="0" applyNumberFormat="1" applyFont="1" applyBorder="1" applyAlignment="1">
      <alignment horizontal="right"/>
    </xf>
    <xf numFmtId="4" fontId="4" fillId="0" borderId="9" xfId="0" applyNumberFormat="1" applyFont="1" applyBorder="1" applyAlignment="1">
      <alignment horizontal="right"/>
    </xf>
    <xf numFmtId="4" fontId="4" fillId="2" borderId="10" xfId="0" applyNumberFormat="1" applyFont="1" applyFill="1" applyBorder="1" applyAlignment="1">
      <alignment horizontal="center"/>
    </xf>
    <xf numFmtId="4" fontId="4" fillId="0" borderId="12" xfId="0" applyNumberFormat="1" applyFont="1" applyBorder="1" applyAlignment="1">
      <alignment horizontal="right"/>
    </xf>
    <xf numFmtId="0" fontId="1" fillId="0" borderId="2" xfId="0" applyFont="1" applyBorder="1"/>
    <xf numFmtId="0" fontId="1" fillId="2" borderId="2" xfId="0" applyFont="1" applyFill="1" applyBorder="1"/>
    <xf numFmtId="0" fontId="2" fillId="2" borderId="2" xfId="0" applyFont="1" applyFill="1" applyBorder="1"/>
    <xf numFmtId="4" fontId="2" fillId="2" borderId="2" xfId="0" applyNumberFormat="1" applyFont="1" applyFill="1" applyBorder="1"/>
    <xf numFmtId="0" fontId="1" fillId="0" borderId="12" xfId="0" applyFont="1" applyBorder="1" applyAlignment="1">
      <alignment horizontal="right"/>
    </xf>
    <xf numFmtId="0" fontId="2" fillId="3" borderId="2" xfId="0" applyFont="1" applyFill="1" applyBorder="1"/>
    <xf numFmtId="4" fontId="2" fillId="3" borderId="2" xfId="0" applyNumberFormat="1" applyFont="1" applyFill="1" applyBorder="1"/>
    <xf numFmtId="0" fontId="0" fillId="3" borderId="0" xfId="0" applyFill="1"/>
    <xf numFmtId="4" fontId="2" fillId="0" borderId="2" xfId="0" applyNumberFormat="1" applyFont="1" applyBorder="1"/>
    <xf numFmtId="4" fontId="2" fillId="0" borderId="2" xfId="0" applyNumberFormat="1" applyFont="1" applyBorder="1" applyAlignment="1">
      <alignment horizontal="right"/>
    </xf>
    <xf numFmtId="4" fontId="2" fillId="2" borderId="2" xfId="0" applyNumberFormat="1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4" borderId="11" xfId="0" applyFont="1" applyFill="1" applyBorder="1" applyAlignment="1">
      <alignment horizontal="center"/>
    </xf>
    <xf numFmtId="4" fontId="1" fillId="4" borderId="12" xfId="0" applyNumberFormat="1" applyFont="1" applyFill="1" applyBorder="1"/>
    <xf numFmtId="0" fontId="2" fillId="4" borderId="2" xfId="0" applyFont="1" applyFill="1" applyBorder="1" applyAlignment="1">
      <alignment horizontal="center" wrapText="1"/>
    </xf>
    <xf numFmtId="4" fontId="1" fillId="4" borderId="12" xfId="0" applyNumberFormat="1" applyFont="1" applyFill="1" applyBorder="1" applyAlignment="1">
      <alignment horizontal="right"/>
    </xf>
    <xf numFmtId="4" fontId="5" fillId="4" borderId="10" xfId="0" applyNumberFormat="1" applyFont="1" applyFill="1" applyBorder="1" applyAlignment="1">
      <alignment horizontal="right"/>
    </xf>
    <xf numFmtId="4" fontId="1" fillId="4" borderId="11" xfId="0" applyNumberFormat="1" applyFont="1" applyFill="1" applyBorder="1" applyAlignment="1">
      <alignment horizontal="right"/>
    </xf>
    <xf numFmtId="0" fontId="1" fillId="4" borderId="0" xfId="0" applyFont="1" applyFill="1"/>
    <xf numFmtId="0" fontId="1" fillId="4" borderId="0" xfId="0" applyFont="1" applyFill="1" applyAlignment="1">
      <alignment vertical="center"/>
    </xf>
    <xf numFmtId="0" fontId="0" fillId="4" borderId="0" xfId="0" applyFill="1"/>
    <xf numFmtId="0" fontId="2" fillId="4" borderId="0" xfId="0" applyFont="1" applyFill="1" applyAlignment="1">
      <alignment horizontal="center"/>
    </xf>
    <xf numFmtId="4" fontId="1" fillId="4" borderId="0" xfId="0" applyNumberFormat="1" applyFont="1" applyFill="1"/>
    <xf numFmtId="0" fontId="8" fillId="4" borderId="0" xfId="0" applyFont="1" applyFill="1"/>
    <xf numFmtId="4" fontId="2" fillId="4" borderId="0" xfId="0" applyNumberFormat="1" applyFont="1" applyFill="1"/>
    <xf numFmtId="4" fontId="4" fillId="4" borderId="11" xfId="0" applyNumberFormat="1" applyFont="1" applyFill="1" applyBorder="1" applyAlignment="1">
      <alignment horizontal="center"/>
    </xf>
    <xf numFmtId="0" fontId="4" fillId="4" borderId="8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4" fontId="4" fillId="4" borderId="8" xfId="0" applyNumberFormat="1" applyFont="1" applyFill="1" applyBorder="1" applyAlignment="1">
      <alignment horizontal="right"/>
    </xf>
    <xf numFmtId="4" fontId="4" fillId="4" borderId="9" xfId="0" applyNumberFormat="1" applyFont="1" applyFill="1" applyBorder="1" applyAlignment="1">
      <alignment horizontal="right"/>
    </xf>
    <xf numFmtId="4" fontId="4" fillId="4" borderId="0" xfId="0" applyNumberFormat="1" applyFont="1" applyFill="1" applyBorder="1" applyAlignment="1">
      <alignment horizontal="right"/>
    </xf>
    <xf numFmtId="4" fontId="4" fillId="4" borderId="12" xfId="0" applyNumberFormat="1" applyFont="1" applyFill="1" applyBorder="1" applyAlignment="1">
      <alignment horizontal="right"/>
    </xf>
    <xf numFmtId="0" fontId="3" fillId="4" borderId="9" xfId="0" applyFont="1" applyFill="1" applyBorder="1"/>
    <xf numFmtId="0" fontId="5" fillId="4" borderId="8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4" fontId="5" fillId="4" borderId="8" xfId="0" applyNumberFormat="1" applyFont="1" applyFill="1" applyBorder="1" applyAlignment="1">
      <alignment horizontal="right"/>
    </xf>
    <xf numFmtId="4" fontId="5" fillId="4" borderId="0" xfId="0" applyNumberFormat="1" applyFont="1" applyFill="1" applyBorder="1" applyAlignment="1">
      <alignment horizontal="right"/>
    </xf>
    <xf numFmtId="4" fontId="5" fillId="4" borderId="12" xfId="0" applyNumberFormat="1" applyFont="1" applyFill="1" applyBorder="1" applyAlignment="1">
      <alignment horizontal="right"/>
    </xf>
    <xf numFmtId="0" fontId="5" fillId="4" borderId="0" xfId="0" applyFont="1" applyFill="1" applyBorder="1" applyAlignment="1">
      <alignment horizontal="left" wrapText="1"/>
    </xf>
    <xf numFmtId="0" fontId="3" fillId="4" borderId="9" xfId="0" applyFont="1" applyFill="1" applyBorder="1" applyAlignment="1">
      <alignment wrapText="1"/>
    </xf>
    <xf numFmtId="0" fontId="4" fillId="4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4" fontId="4" fillId="4" borderId="3" xfId="0" applyNumberFormat="1" applyFont="1" applyFill="1" applyBorder="1" applyAlignment="1">
      <alignment horizontal="center"/>
    </xf>
    <xf numFmtId="4" fontId="4" fillId="4" borderId="5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B9CA5-6CEC-416E-8CDE-D7D9CC760E47}">
  <dimension ref="B4:F73"/>
  <sheetViews>
    <sheetView showGridLines="0" tabSelected="1" workbookViewId="0">
      <selection activeCell="I67" sqref="I67"/>
    </sheetView>
  </sheetViews>
  <sheetFormatPr baseColWidth="10" defaultRowHeight="12.75" x14ac:dyDescent="0.2"/>
  <cols>
    <col min="2" max="2" width="43.375" bestFit="1" customWidth="1"/>
    <col min="3" max="3" width="6.375" customWidth="1"/>
    <col min="4" max="6" width="17.25" customWidth="1"/>
  </cols>
  <sheetData>
    <row r="4" spans="2:6" ht="15.75" x14ac:dyDescent="0.25">
      <c r="B4" s="8"/>
      <c r="C4" s="8"/>
      <c r="D4" s="9" t="s">
        <v>0</v>
      </c>
      <c r="E4" s="9" t="s">
        <v>1</v>
      </c>
      <c r="F4" s="9" t="s">
        <v>0</v>
      </c>
    </row>
    <row r="5" spans="2:6" ht="15.75" x14ac:dyDescent="0.25">
      <c r="B5" s="10"/>
      <c r="C5" s="10" t="s">
        <v>135</v>
      </c>
      <c r="D5" s="77">
        <v>2021</v>
      </c>
      <c r="E5" s="77">
        <v>2021</v>
      </c>
      <c r="F5" s="77">
        <v>2020</v>
      </c>
    </row>
    <row r="6" spans="2:6" ht="15.75" x14ac:dyDescent="0.25">
      <c r="B6" s="11"/>
      <c r="C6" s="11"/>
      <c r="D6" s="18"/>
      <c r="E6" s="18"/>
      <c r="F6" s="18"/>
    </row>
    <row r="7" spans="2:6" ht="15" x14ac:dyDescent="0.2">
      <c r="B7" s="11" t="s">
        <v>2</v>
      </c>
      <c r="C7" s="11">
        <v>90</v>
      </c>
      <c r="D7" s="78">
        <v>8872.25</v>
      </c>
      <c r="E7" s="78">
        <v>-740</v>
      </c>
      <c r="F7" s="78">
        <v>9691.83</v>
      </c>
    </row>
    <row r="8" spans="2:6" ht="15" x14ac:dyDescent="0.2">
      <c r="B8" s="11" t="s">
        <v>3</v>
      </c>
      <c r="C8" s="11"/>
      <c r="D8" s="78">
        <v>0</v>
      </c>
      <c r="E8" s="78">
        <v>0</v>
      </c>
      <c r="F8" s="78">
        <v>0</v>
      </c>
    </row>
    <row r="9" spans="2:6" ht="15" x14ac:dyDescent="0.2">
      <c r="B9" s="11" t="s">
        <v>177</v>
      </c>
      <c r="C9" s="11">
        <v>10</v>
      </c>
      <c r="D9" s="78">
        <v>984651.51</v>
      </c>
      <c r="E9" s="78"/>
      <c r="F9" s="78">
        <v>967652.26</v>
      </c>
    </row>
    <row r="10" spans="2:6" ht="15" x14ac:dyDescent="0.2">
      <c r="B10" s="11" t="s">
        <v>4</v>
      </c>
      <c r="C10" s="11">
        <v>14</v>
      </c>
      <c r="D10" s="78">
        <v>76390</v>
      </c>
      <c r="E10" s="78"/>
      <c r="F10" s="78">
        <v>76390</v>
      </c>
    </row>
    <row r="11" spans="2:6" ht="15" x14ac:dyDescent="0.2">
      <c r="B11" s="11" t="s">
        <v>5</v>
      </c>
      <c r="C11" s="11">
        <v>20</v>
      </c>
      <c r="D11" s="78">
        <v>41650.75</v>
      </c>
      <c r="E11" s="78"/>
      <c r="F11" s="78">
        <v>33523.75</v>
      </c>
    </row>
    <row r="12" spans="2:6" ht="15" x14ac:dyDescent="0.2">
      <c r="B12" s="11" t="s">
        <v>6</v>
      </c>
      <c r="C12" s="11">
        <v>29</v>
      </c>
      <c r="D12" s="78">
        <v>1019390.76</v>
      </c>
      <c r="E12" s="78"/>
      <c r="F12" s="78">
        <v>1010518.51</v>
      </c>
    </row>
    <row r="13" spans="2:6" ht="15" x14ac:dyDescent="0.2">
      <c r="B13" s="11" t="s">
        <v>7</v>
      </c>
      <c r="C13" s="11">
        <v>290</v>
      </c>
      <c r="D13" s="78">
        <v>64393.4</v>
      </c>
      <c r="E13" s="78"/>
      <c r="F13" s="78">
        <v>64393.4</v>
      </c>
    </row>
    <row r="14" spans="2:6" ht="15.75" x14ac:dyDescent="0.25">
      <c r="B14" s="66" t="s">
        <v>8</v>
      </c>
      <c r="C14" s="66">
        <v>299</v>
      </c>
      <c r="D14" s="67">
        <v>954997.36</v>
      </c>
      <c r="E14" s="67"/>
      <c r="F14" s="67">
        <v>946125.11</v>
      </c>
    </row>
    <row r="15" spans="2:6" ht="15.75" x14ac:dyDescent="0.25">
      <c r="B15" s="4"/>
      <c r="C15" s="4"/>
      <c r="D15" s="4"/>
      <c r="E15" s="4"/>
      <c r="F15" s="4"/>
    </row>
    <row r="19" spans="2:6" ht="15.75" x14ac:dyDescent="0.25">
      <c r="B19" s="8"/>
      <c r="C19" s="8"/>
      <c r="D19" s="9" t="s">
        <v>0</v>
      </c>
      <c r="E19" s="9" t="s">
        <v>1</v>
      </c>
      <c r="F19" s="9" t="s">
        <v>0</v>
      </c>
    </row>
    <row r="20" spans="2:6" ht="15.75" x14ac:dyDescent="0.25">
      <c r="B20" s="10"/>
      <c r="C20" s="10" t="s">
        <v>135</v>
      </c>
      <c r="D20" s="77">
        <v>2021</v>
      </c>
      <c r="E20" s="77">
        <v>2021</v>
      </c>
      <c r="F20" s="77">
        <v>2020</v>
      </c>
    </row>
    <row r="21" spans="2:6" ht="15.75" x14ac:dyDescent="0.25">
      <c r="B21" s="11"/>
      <c r="C21" s="11"/>
      <c r="D21" s="18"/>
      <c r="E21" s="18"/>
      <c r="F21" s="18"/>
    </row>
    <row r="22" spans="2:6" ht="15" x14ac:dyDescent="0.2">
      <c r="B22" s="11" t="s">
        <v>136</v>
      </c>
      <c r="C22" s="11"/>
      <c r="D22" s="78">
        <v>8872.25</v>
      </c>
      <c r="E22" s="78">
        <v>-740</v>
      </c>
      <c r="F22" s="78">
        <v>9691.83</v>
      </c>
    </row>
    <row r="23" spans="2:6" ht="15" x14ac:dyDescent="0.2">
      <c r="B23" s="11" t="s">
        <v>62</v>
      </c>
      <c r="C23" s="68" t="s">
        <v>147</v>
      </c>
      <c r="D23" s="78">
        <v>0</v>
      </c>
      <c r="E23" s="78">
        <v>0</v>
      </c>
      <c r="F23" s="78">
        <v>0</v>
      </c>
    </row>
    <row r="24" spans="2:6" ht="15" x14ac:dyDescent="0.2">
      <c r="B24" s="11" t="s">
        <v>137</v>
      </c>
      <c r="C24" s="68" t="s">
        <v>148</v>
      </c>
      <c r="D24" s="78">
        <v>0</v>
      </c>
      <c r="E24" s="78">
        <v>0</v>
      </c>
      <c r="F24" s="78">
        <v>0</v>
      </c>
    </row>
    <row r="25" spans="2:6" ht="15" x14ac:dyDescent="0.2">
      <c r="B25" s="11" t="s">
        <v>138</v>
      </c>
      <c r="C25" s="68" t="s">
        <v>154</v>
      </c>
      <c r="D25" s="78">
        <v>0</v>
      </c>
      <c r="E25" s="78">
        <v>0</v>
      </c>
      <c r="F25" s="78">
        <v>0</v>
      </c>
    </row>
    <row r="26" spans="2:6" ht="15" x14ac:dyDescent="0.2">
      <c r="B26" s="11" t="s">
        <v>139</v>
      </c>
      <c r="C26" s="68" t="s">
        <v>149</v>
      </c>
      <c r="D26" s="78">
        <v>0</v>
      </c>
      <c r="E26" s="78">
        <v>0</v>
      </c>
      <c r="F26" s="78">
        <v>0</v>
      </c>
    </row>
    <row r="27" spans="2:6" ht="15" x14ac:dyDescent="0.2">
      <c r="B27" s="11" t="s">
        <v>140</v>
      </c>
      <c r="C27" s="68" t="s">
        <v>150</v>
      </c>
      <c r="D27" s="78">
        <v>0</v>
      </c>
      <c r="E27" s="78">
        <v>0</v>
      </c>
      <c r="F27" s="78">
        <v>0</v>
      </c>
    </row>
    <row r="28" spans="2:6" ht="15" x14ac:dyDescent="0.2">
      <c r="B28" s="11" t="s">
        <v>63</v>
      </c>
      <c r="C28" s="68" t="s">
        <v>151</v>
      </c>
      <c r="D28" s="78">
        <v>0</v>
      </c>
      <c r="E28" s="78">
        <v>0</v>
      </c>
      <c r="F28" s="78">
        <v>0</v>
      </c>
    </row>
    <row r="29" spans="2:6" ht="15" x14ac:dyDescent="0.2">
      <c r="B29" s="11" t="s">
        <v>141</v>
      </c>
      <c r="C29" s="68" t="s">
        <v>152</v>
      </c>
      <c r="D29" s="78">
        <v>0</v>
      </c>
      <c r="E29" s="78">
        <v>0</v>
      </c>
      <c r="F29" s="78">
        <v>0</v>
      </c>
    </row>
    <row r="30" spans="2:6" ht="15" x14ac:dyDescent="0.2">
      <c r="B30" s="11" t="s">
        <v>64</v>
      </c>
      <c r="C30" s="68" t="s">
        <v>153</v>
      </c>
      <c r="D30" s="78">
        <v>0</v>
      </c>
      <c r="E30" s="78">
        <v>0</v>
      </c>
      <c r="F30" s="78">
        <v>0</v>
      </c>
    </row>
    <row r="31" spans="2:6" ht="15" x14ac:dyDescent="0.2">
      <c r="B31" s="11" t="s">
        <v>142</v>
      </c>
      <c r="C31" s="68" t="s">
        <v>155</v>
      </c>
      <c r="D31" s="78">
        <v>0</v>
      </c>
      <c r="E31" s="78">
        <v>0</v>
      </c>
      <c r="F31" s="78">
        <v>0</v>
      </c>
    </row>
    <row r="32" spans="2:6" ht="15.75" x14ac:dyDescent="0.25">
      <c r="B32" s="66" t="s">
        <v>143</v>
      </c>
      <c r="C32" s="66"/>
      <c r="D32" s="67">
        <f>D22+D23+D24-D25+D26+D27+D28+D29+D30-D31</f>
        <v>8872.25</v>
      </c>
      <c r="E32" s="67">
        <f>E22+E23+E24-E25+E26+E27+E28+E29+E30-E31</f>
        <v>-740</v>
      </c>
      <c r="F32" s="67">
        <f>F22+F23+F24-F25+F26+F27+F28+F29+F30-F31</f>
        <v>9691.83</v>
      </c>
    </row>
    <row r="33" spans="2:6" ht="15" x14ac:dyDescent="0.2">
      <c r="B33" s="11"/>
      <c r="C33" s="11"/>
      <c r="D33" s="12"/>
      <c r="E33" s="12"/>
      <c r="F33" s="12"/>
    </row>
    <row r="34" spans="2:6" ht="15" x14ac:dyDescent="0.2">
      <c r="B34" s="11" t="s">
        <v>144</v>
      </c>
      <c r="C34" s="68" t="s">
        <v>156</v>
      </c>
      <c r="D34" s="78">
        <v>0</v>
      </c>
      <c r="E34" s="78">
        <v>0</v>
      </c>
      <c r="F34" s="78">
        <v>0</v>
      </c>
    </row>
    <row r="35" spans="2:6" ht="15" x14ac:dyDescent="0.2">
      <c r="B35" s="11" t="s">
        <v>145</v>
      </c>
      <c r="C35" s="68" t="s">
        <v>157</v>
      </c>
      <c r="D35" s="78">
        <v>0</v>
      </c>
      <c r="E35" s="78">
        <v>0</v>
      </c>
      <c r="F35" s="78">
        <v>0</v>
      </c>
    </row>
    <row r="36" spans="2:6" ht="15" x14ac:dyDescent="0.2">
      <c r="B36" s="11"/>
      <c r="C36" s="11"/>
      <c r="D36" s="12"/>
      <c r="E36" s="12"/>
      <c r="F36" s="12"/>
    </row>
    <row r="37" spans="2:6" ht="15.75" x14ac:dyDescent="0.25">
      <c r="B37" s="66" t="s">
        <v>3</v>
      </c>
      <c r="C37" s="66"/>
      <c r="D37" s="67">
        <f>D34-D35</f>
        <v>0</v>
      </c>
      <c r="E37" s="67">
        <f>E34-E35</f>
        <v>0</v>
      </c>
      <c r="F37" s="67">
        <f>F34-F35</f>
        <v>0</v>
      </c>
    </row>
    <row r="38" spans="2:6" ht="15" x14ac:dyDescent="0.2">
      <c r="B38" s="11"/>
      <c r="C38" s="11"/>
      <c r="D38" s="12"/>
      <c r="E38" s="12"/>
      <c r="F38" s="12"/>
    </row>
    <row r="39" spans="2:6" ht="15.75" x14ac:dyDescent="0.25">
      <c r="B39" s="66" t="s">
        <v>146</v>
      </c>
      <c r="C39" s="66"/>
      <c r="D39" s="67">
        <f>D32-D37</f>
        <v>8872.25</v>
      </c>
      <c r="E39" s="67">
        <f>E32-E37</f>
        <v>-740</v>
      </c>
      <c r="F39" s="67">
        <f>F32-F37</f>
        <v>9691.83</v>
      </c>
    </row>
    <row r="44" spans="2:6" ht="15.75" x14ac:dyDescent="0.25">
      <c r="B44" s="8"/>
      <c r="C44" s="8"/>
      <c r="D44" s="9" t="s">
        <v>0</v>
      </c>
      <c r="E44" s="9" t="s">
        <v>1</v>
      </c>
      <c r="F44" s="9" t="s">
        <v>0</v>
      </c>
    </row>
    <row r="45" spans="2:6" ht="15.75" x14ac:dyDescent="0.25">
      <c r="B45" s="10"/>
      <c r="C45" s="10" t="s">
        <v>135</v>
      </c>
      <c r="D45" s="77">
        <v>2021</v>
      </c>
      <c r="E45" s="77">
        <v>2021</v>
      </c>
      <c r="F45" s="77">
        <v>2020</v>
      </c>
    </row>
    <row r="46" spans="2:6" ht="15" x14ac:dyDescent="0.2">
      <c r="B46" s="11"/>
      <c r="C46" s="11"/>
      <c r="D46" s="12"/>
      <c r="E46" s="12"/>
      <c r="F46" s="12"/>
    </row>
    <row r="47" spans="2:6" ht="15" x14ac:dyDescent="0.2">
      <c r="B47" s="11" t="s">
        <v>50</v>
      </c>
      <c r="C47" s="11">
        <v>30</v>
      </c>
      <c r="D47" s="78">
        <v>9468</v>
      </c>
      <c r="E47" s="78">
        <v>9100</v>
      </c>
      <c r="F47" s="78">
        <v>8971.5</v>
      </c>
    </row>
    <row r="48" spans="2:6" ht="15" x14ac:dyDescent="0.2">
      <c r="B48" s="11" t="s">
        <v>51</v>
      </c>
      <c r="C48" s="68">
        <v>31</v>
      </c>
      <c r="D48" s="78">
        <v>17625.2</v>
      </c>
      <c r="E48" s="78">
        <v>20400</v>
      </c>
      <c r="F48" s="78">
        <v>16326.5</v>
      </c>
    </row>
    <row r="49" spans="2:6" ht="15" x14ac:dyDescent="0.2">
      <c r="B49" s="11" t="s">
        <v>62</v>
      </c>
      <c r="C49" s="68">
        <v>33</v>
      </c>
      <c r="D49" s="78">
        <v>0</v>
      </c>
      <c r="E49" s="78">
        <v>0</v>
      </c>
      <c r="F49" s="78">
        <v>0</v>
      </c>
    </row>
    <row r="50" spans="2:6" ht="15" x14ac:dyDescent="0.2">
      <c r="B50" s="11" t="s">
        <v>137</v>
      </c>
      <c r="C50" s="68">
        <v>35</v>
      </c>
      <c r="D50" s="78">
        <v>0</v>
      </c>
      <c r="E50" s="78">
        <v>0</v>
      </c>
      <c r="F50" s="78">
        <v>0</v>
      </c>
    </row>
    <row r="51" spans="2:6" ht="15" x14ac:dyDescent="0.2">
      <c r="B51" s="11" t="s">
        <v>52</v>
      </c>
      <c r="C51" s="68">
        <v>36</v>
      </c>
      <c r="D51" s="78">
        <v>1650.3</v>
      </c>
      <c r="E51" s="78">
        <v>2200</v>
      </c>
      <c r="F51" s="78">
        <v>1820.3</v>
      </c>
    </row>
    <row r="52" spans="2:6" ht="15" x14ac:dyDescent="0.2">
      <c r="B52" s="11" t="s">
        <v>158</v>
      </c>
      <c r="C52" s="68">
        <v>37</v>
      </c>
      <c r="D52" s="78">
        <v>0</v>
      </c>
      <c r="E52" s="78">
        <v>0</v>
      </c>
      <c r="F52" s="78">
        <v>0</v>
      </c>
    </row>
    <row r="53" spans="2:6" ht="15.75" x14ac:dyDescent="0.25">
      <c r="B53" s="69" t="s">
        <v>163</v>
      </c>
      <c r="C53" s="69"/>
      <c r="D53" s="70">
        <f>SUM(D46:D52)</f>
        <v>28743.5</v>
      </c>
      <c r="E53" s="70">
        <f>SUM(E46:E52)</f>
        <v>31700</v>
      </c>
      <c r="F53" s="70">
        <f>SUM(F46:F52)</f>
        <v>27118.3</v>
      </c>
    </row>
    <row r="54" spans="2:6" ht="15" x14ac:dyDescent="0.2">
      <c r="B54" s="11"/>
      <c r="C54" s="11"/>
      <c r="D54" s="12"/>
      <c r="E54" s="12"/>
      <c r="F54" s="12"/>
    </row>
    <row r="55" spans="2:6" ht="15" x14ac:dyDescent="0.2">
      <c r="B55" s="11" t="s">
        <v>159</v>
      </c>
      <c r="C55" s="68">
        <v>40</v>
      </c>
      <c r="D55" s="78">
        <v>0</v>
      </c>
      <c r="E55" s="78">
        <v>0</v>
      </c>
      <c r="F55" s="78">
        <v>0</v>
      </c>
    </row>
    <row r="56" spans="2:6" ht="15" x14ac:dyDescent="0.2">
      <c r="B56" s="11" t="s">
        <v>160</v>
      </c>
      <c r="C56" s="68">
        <v>41</v>
      </c>
      <c r="D56" s="78">
        <v>0</v>
      </c>
      <c r="E56" s="78">
        <v>0</v>
      </c>
      <c r="F56" s="78">
        <v>0</v>
      </c>
    </row>
    <row r="57" spans="2:6" ht="15" x14ac:dyDescent="0.2">
      <c r="B57" s="11" t="s">
        <v>54</v>
      </c>
      <c r="C57" s="68">
        <v>42</v>
      </c>
      <c r="D57" s="78">
        <v>2587.6999999999998</v>
      </c>
      <c r="E57" s="78">
        <v>300</v>
      </c>
      <c r="F57" s="78">
        <v>1141</v>
      </c>
    </row>
    <row r="58" spans="2:6" ht="15" x14ac:dyDescent="0.2">
      <c r="B58" s="11" t="s">
        <v>55</v>
      </c>
      <c r="C58" s="68">
        <v>43</v>
      </c>
      <c r="D58" s="78">
        <v>1020</v>
      </c>
      <c r="E58" s="78">
        <v>500</v>
      </c>
      <c r="F58" s="78">
        <v>1040</v>
      </c>
    </row>
    <row r="59" spans="2:6" ht="15" x14ac:dyDescent="0.2">
      <c r="B59" s="11" t="s">
        <v>138</v>
      </c>
      <c r="C59" s="68">
        <v>45</v>
      </c>
      <c r="D59" s="78">
        <v>0</v>
      </c>
      <c r="E59" s="78">
        <v>0</v>
      </c>
      <c r="F59" s="78">
        <v>0</v>
      </c>
    </row>
    <row r="60" spans="2:6" ht="15" x14ac:dyDescent="0.2">
      <c r="B60" s="11" t="s">
        <v>57</v>
      </c>
      <c r="C60" s="68">
        <v>46</v>
      </c>
      <c r="D60" s="78">
        <v>20018.45</v>
      </c>
      <c r="E60" s="78">
        <v>21000</v>
      </c>
      <c r="F60" s="78">
        <v>20765.900000000001</v>
      </c>
    </row>
    <row r="61" spans="2:6" ht="15" x14ac:dyDescent="0.2">
      <c r="B61" s="11" t="s">
        <v>158</v>
      </c>
      <c r="C61" s="68">
        <v>47</v>
      </c>
      <c r="D61" s="78">
        <v>0</v>
      </c>
      <c r="E61" s="78">
        <v>0</v>
      </c>
      <c r="F61" s="78">
        <v>0</v>
      </c>
    </row>
    <row r="62" spans="2:6" ht="15.75" x14ac:dyDescent="0.25">
      <c r="B62" s="69" t="s">
        <v>164</v>
      </c>
      <c r="C62" s="69"/>
      <c r="D62" s="70">
        <f>SUM(D54:D61)</f>
        <v>23626.15</v>
      </c>
      <c r="E62" s="70">
        <f>SUM(E54:E61)</f>
        <v>21800</v>
      </c>
      <c r="F62" s="70">
        <f>SUM(F54:F61)</f>
        <v>22946.9</v>
      </c>
    </row>
    <row r="63" spans="2:6" ht="15.75" x14ac:dyDescent="0.25">
      <c r="B63" s="66" t="s">
        <v>161</v>
      </c>
      <c r="C63" s="66"/>
      <c r="D63" s="67">
        <f>D62-D53</f>
        <v>-5117.3499999999985</v>
      </c>
      <c r="E63" s="67">
        <f>E62-E53</f>
        <v>-9900</v>
      </c>
      <c r="F63" s="67">
        <f>F62-F53</f>
        <v>-4171.3999999999978</v>
      </c>
    </row>
    <row r="64" spans="2:6" ht="15" x14ac:dyDescent="0.2">
      <c r="B64" s="11"/>
      <c r="C64" s="11"/>
      <c r="D64" s="12"/>
      <c r="E64" s="12"/>
      <c r="F64" s="12"/>
    </row>
    <row r="65" spans="2:6" ht="15" x14ac:dyDescent="0.2">
      <c r="B65" s="11" t="s">
        <v>162</v>
      </c>
      <c r="C65" s="11">
        <v>34</v>
      </c>
      <c r="D65" s="78">
        <v>14122.75</v>
      </c>
      <c r="E65" s="78">
        <v>19100</v>
      </c>
      <c r="F65" s="78">
        <v>15014.65</v>
      </c>
    </row>
    <row r="66" spans="2:6" ht="15" x14ac:dyDescent="0.2">
      <c r="B66" s="11" t="s">
        <v>56</v>
      </c>
      <c r="C66" s="11">
        <v>44</v>
      </c>
      <c r="D66" s="78">
        <v>28112.35</v>
      </c>
      <c r="E66" s="78">
        <v>28260</v>
      </c>
      <c r="F66" s="78">
        <v>28877.88</v>
      </c>
    </row>
    <row r="67" spans="2:6" ht="15.75" x14ac:dyDescent="0.25">
      <c r="B67" s="69" t="s">
        <v>165</v>
      </c>
      <c r="C67" s="69"/>
      <c r="D67" s="70">
        <f>D66-D65</f>
        <v>13989.599999999999</v>
      </c>
      <c r="E67" s="70">
        <f>E66-E65</f>
        <v>9160</v>
      </c>
      <c r="F67" s="70">
        <f>F66-F65</f>
        <v>13863.230000000001</v>
      </c>
    </row>
    <row r="68" spans="2:6" ht="15.75" x14ac:dyDescent="0.25">
      <c r="B68" s="66" t="s">
        <v>176</v>
      </c>
      <c r="C68" s="66"/>
      <c r="D68" s="67">
        <f>D67+D63</f>
        <v>8872.25</v>
      </c>
      <c r="E68" s="67">
        <f>E67+E63</f>
        <v>-740</v>
      </c>
      <c r="F68" s="67">
        <f>F67+F63</f>
        <v>9691.8300000000036</v>
      </c>
    </row>
    <row r="69" spans="2:6" ht="15" x14ac:dyDescent="0.2">
      <c r="B69" s="11"/>
      <c r="C69" s="11"/>
      <c r="D69" s="12"/>
      <c r="E69" s="12"/>
      <c r="F69" s="12"/>
    </row>
    <row r="70" spans="2:6" ht="15" x14ac:dyDescent="0.2">
      <c r="B70" s="11" t="s">
        <v>166</v>
      </c>
      <c r="C70" s="11">
        <v>38</v>
      </c>
      <c r="D70" s="78">
        <v>0</v>
      </c>
      <c r="E70" s="78">
        <v>0</v>
      </c>
      <c r="F70" s="78">
        <v>0</v>
      </c>
    </row>
    <row r="71" spans="2:6" ht="15" x14ac:dyDescent="0.2">
      <c r="B71" s="11" t="s">
        <v>167</v>
      </c>
      <c r="C71" s="11">
        <v>48</v>
      </c>
      <c r="D71" s="78">
        <v>0</v>
      </c>
      <c r="E71" s="78">
        <v>0</v>
      </c>
      <c r="F71" s="78">
        <v>0</v>
      </c>
    </row>
    <row r="72" spans="2:6" s="71" customFormat="1" ht="15.75" x14ac:dyDescent="0.25">
      <c r="B72" s="69" t="s">
        <v>168</v>
      </c>
      <c r="C72" s="69"/>
      <c r="D72" s="70">
        <f>D71-D70</f>
        <v>0</v>
      </c>
      <c r="E72" s="70">
        <f>E71-E70</f>
        <v>0</v>
      </c>
      <c r="F72" s="70">
        <f>F71-F70</f>
        <v>0</v>
      </c>
    </row>
    <row r="73" spans="2:6" ht="15.75" x14ac:dyDescent="0.25">
      <c r="B73" s="66" t="s">
        <v>169</v>
      </c>
      <c r="C73" s="66"/>
      <c r="D73" s="67">
        <f>D68+D72</f>
        <v>8872.25</v>
      </c>
      <c r="E73" s="67">
        <f>E68+E72</f>
        <v>-740</v>
      </c>
      <c r="F73" s="67">
        <f>F68+F72</f>
        <v>9691.8300000000036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43A89-F479-4807-B584-71B8810FF309}">
  <dimension ref="B4:E30"/>
  <sheetViews>
    <sheetView showGridLines="0" workbookViewId="0">
      <selection activeCell="E29" sqref="E29"/>
    </sheetView>
  </sheetViews>
  <sheetFormatPr baseColWidth="10" defaultRowHeight="12.75" x14ac:dyDescent="0.2"/>
  <cols>
    <col min="2" max="2" width="20.625" customWidth="1"/>
    <col min="3" max="3" width="36" customWidth="1"/>
    <col min="4" max="5" width="22.125" bestFit="1" customWidth="1"/>
  </cols>
  <sheetData>
    <row r="4" spans="2:5" ht="31.5" x14ac:dyDescent="0.25">
      <c r="B4" s="20"/>
      <c r="C4" s="21"/>
      <c r="D4" s="79" t="s">
        <v>40</v>
      </c>
      <c r="E4" s="79" t="s">
        <v>41</v>
      </c>
    </row>
    <row r="5" spans="2:5" ht="15.75" x14ac:dyDescent="0.25">
      <c r="B5" s="76" t="s">
        <v>9</v>
      </c>
      <c r="C5" s="9"/>
      <c r="D5" s="9"/>
      <c r="E5" s="9"/>
    </row>
    <row r="6" spans="2:5" ht="15.75" x14ac:dyDescent="0.25">
      <c r="B6" s="15"/>
      <c r="C6" s="18"/>
      <c r="D6" s="18"/>
      <c r="E6" s="18"/>
    </row>
    <row r="7" spans="2:5" ht="15.75" x14ac:dyDescent="0.25">
      <c r="B7" s="11" t="s">
        <v>12</v>
      </c>
      <c r="C7" s="18"/>
      <c r="D7" s="18"/>
      <c r="E7" s="18"/>
    </row>
    <row r="8" spans="2:5" ht="15" x14ac:dyDescent="0.2">
      <c r="B8" s="11" t="s">
        <v>13</v>
      </c>
      <c r="C8" s="12" t="s">
        <v>14</v>
      </c>
      <c r="D8" s="80">
        <v>276147.65999999997</v>
      </c>
      <c r="E8" s="80">
        <v>259148.06</v>
      </c>
    </row>
    <row r="9" spans="2:5" ht="15" x14ac:dyDescent="0.2">
      <c r="B9" s="11" t="s">
        <v>15</v>
      </c>
      <c r="C9" s="12" t="s">
        <v>16</v>
      </c>
      <c r="D9" s="80">
        <v>1185.5999999999999</v>
      </c>
      <c r="E9" s="80">
        <v>24.2</v>
      </c>
    </row>
    <row r="10" spans="2:5" ht="15" x14ac:dyDescent="0.2">
      <c r="B10" s="11" t="s">
        <v>17</v>
      </c>
      <c r="C10" s="12" t="s">
        <v>18</v>
      </c>
      <c r="D10" s="80">
        <v>3608.25</v>
      </c>
      <c r="E10" s="80">
        <v>3770</v>
      </c>
    </row>
    <row r="11" spans="2:5" ht="15" x14ac:dyDescent="0.2">
      <c r="B11" s="11" t="s">
        <v>19</v>
      </c>
      <c r="C11" s="12" t="s">
        <v>20</v>
      </c>
      <c r="D11" s="80">
        <v>2300</v>
      </c>
      <c r="E11" s="80">
        <v>2300</v>
      </c>
    </row>
    <row r="12" spans="2:5" ht="15" x14ac:dyDescent="0.2">
      <c r="B12" s="11" t="s">
        <v>21</v>
      </c>
      <c r="C12" s="12" t="s">
        <v>22</v>
      </c>
      <c r="D12" s="80">
        <v>701410</v>
      </c>
      <c r="E12" s="80">
        <v>702410</v>
      </c>
    </row>
    <row r="13" spans="2:5" ht="15.75" x14ac:dyDescent="0.25">
      <c r="B13" s="64"/>
      <c r="C13" s="72" t="s">
        <v>23</v>
      </c>
      <c r="D13" s="73">
        <f>SUM(D8:D12)</f>
        <v>984651.51</v>
      </c>
      <c r="E13" s="73">
        <f>SUM(E8:E12)</f>
        <v>967652.26</v>
      </c>
    </row>
    <row r="14" spans="2:5" ht="15" x14ac:dyDescent="0.2">
      <c r="B14" s="11"/>
      <c r="C14" s="12"/>
      <c r="D14" s="17"/>
      <c r="E14" s="17"/>
    </row>
    <row r="15" spans="2:5" ht="15" x14ac:dyDescent="0.2">
      <c r="B15" s="11" t="s">
        <v>24</v>
      </c>
      <c r="C15" s="12"/>
      <c r="D15" s="17"/>
      <c r="E15" s="17"/>
    </row>
    <row r="16" spans="2:5" ht="15" x14ac:dyDescent="0.2">
      <c r="B16" s="11" t="s">
        <v>25</v>
      </c>
      <c r="C16" s="12" t="s">
        <v>26</v>
      </c>
      <c r="D16" s="80">
        <v>76390</v>
      </c>
      <c r="E16" s="80">
        <v>76390</v>
      </c>
    </row>
    <row r="17" spans="2:5" ht="15.75" x14ac:dyDescent="0.25">
      <c r="B17" s="64"/>
      <c r="C17" s="75" t="s">
        <v>27</v>
      </c>
      <c r="D17" s="73">
        <f>SUM(D16)</f>
        <v>76390</v>
      </c>
      <c r="E17" s="73">
        <f>SUM(E16)</f>
        <v>76390</v>
      </c>
    </row>
    <row r="18" spans="2:5" ht="15.75" x14ac:dyDescent="0.25">
      <c r="B18" s="65"/>
      <c r="C18" s="67" t="s">
        <v>39</v>
      </c>
      <c r="D18" s="74">
        <f>+D13+D17</f>
        <v>1061041.51</v>
      </c>
      <c r="E18" s="74">
        <f>+E17+E13</f>
        <v>1044042.26</v>
      </c>
    </row>
    <row r="19" spans="2:5" ht="15.75" x14ac:dyDescent="0.25">
      <c r="B19" s="14" t="s">
        <v>28</v>
      </c>
      <c r="C19" s="23"/>
      <c r="D19" s="24"/>
      <c r="E19" s="24"/>
    </row>
    <row r="20" spans="2:5" ht="15.75" x14ac:dyDescent="0.25">
      <c r="B20" s="15"/>
      <c r="C20" s="12"/>
      <c r="D20" s="17"/>
      <c r="E20" s="17"/>
    </row>
    <row r="21" spans="2:5" ht="15" x14ac:dyDescent="0.2">
      <c r="B21" s="11" t="s">
        <v>5</v>
      </c>
      <c r="C21" s="12"/>
      <c r="D21" s="17"/>
      <c r="E21" s="17"/>
    </row>
    <row r="22" spans="2:5" ht="15" x14ac:dyDescent="0.2">
      <c r="B22" s="11" t="s">
        <v>29</v>
      </c>
      <c r="C22" s="12" t="s">
        <v>30</v>
      </c>
      <c r="D22" s="80">
        <v>38150.75</v>
      </c>
      <c r="E22" s="80">
        <v>33323.75</v>
      </c>
    </row>
    <row r="23" spans="2:5" ht="15" x14ac:dyDescent="0.2">
      <c r="B23" s="11" t="s">
        <v>31</v>
      </c>
      <c r="C23" s="12" t="s">
        <v>32</v>
      </c>
      <c r="D23" s="80">
        <v>3500</v>
      </c>
      <c r="E23" s="80">
        <v>200</v>
      </c>
    </row>
    <row r="24" spans="2:5" ht="15.75" x14ac:dyDescent="0.25">
      <c r="B24" s="64"/>
      <c r="C24" s="72" t="s">
        <v>33</v>
      </c>
      <c r="D24" s="73">
        <f>SUM(D22:D23)</f>
        <v>41650.75</v>
      </c>
      <c r="E24" s="73">
        <f>SUM(E22:E23)</f>
        <v>33523.75</v>
      </c>
    </row>
    <row r="25" spans="2:5" ht="15" x14ac:dyDescent="0.2">
      <c r="B25" s="11"/>
      <c r="C25" s="12"/>
      <c r="D25" s="17"/>
      <c r="E25" s="17"/>
    </row>
    <row r="26" spans="2:5" ht="15" x14ac:dyDescent="0.2">
      <c r="B26" s="11" t="s">
        <v>6</v>
      </c>
      <c r="C26" s="12"/>
      <c r="D26" s="17"/>
      <c r="E26" s="17"/>
    </row>
    <row r="27" spans="2:5" ht="15" x14ac:dyDescent="0.2">
      <c r="B27" s="11" t="s">
        <v>34</v>
      </c>
      <c r="C27" s="25" t="s">
        <v>35</v>
      </c>
      <c r="D27" s="80">
        <v>64393.4</v>
      </c>
      <c r="E27" s="80">
        <v>64393.4</v>
      </c>
    </row>
    <row r="28" spans="2:5" ht="15" x14ac:dyDescent="0.2">
      <c r="B28" s="11" t="s">
        <v>36</v>
      </c>
      <c r="C28" s="25" t="s">
        <v>37</v>
      </c>
      <c r="D28" s="80">
        <v>954997.36</v>
      </c>
      <c r="E28" s="80">
        <v>946125.11</v>
      </c>
    </row>
    <row r="29" spans="2:5" ht="15.75" x14ac:dyDescent="0.25">
      <c r="B29" s="64"/>
      <c r="C29" s="72" t="s">
        <v>38</v>
      </c>
      <c r="D29" s="73">
        <f>SUM(D27:D28)</f>
        <v>1019390.76</v>
      </c>
      <c r="E29" s="73">
        <f>SUM(E27:E28)</f>
        <v>1010518.51</v>
      </c>
    </row>
    <row r="30" spans="2:5" ht="15.75" x14ac:dyDescent="0.25">
      <c r="B30" s="65"/>
      <c r="C30" s="67" t="s">
        <v>28</v>
      </c>
      <c r="D30" s="74">
        <f>D24+D29</f>
        <v>1061041.51</v>
      </c>
      <c r="E30" s="74">
        <f>+E24+E29</f>
        <v>1044042.26</v>
      </c>
    </row>
  </sheetData>
  <pageMargins left="0.7" right="0.7" top="0.78740157499999996" bottom="0.78740157499999996" header="0.3" footer="0.3"/>
  <pageSetup paperSize="9" orientation="portrait" r:id="rId1"/>
  <ignoredErrors>
    <ignoredError sqref="B26:B28 B8:B13 B15:B17 B21:B24 B1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A3AC0-855D-499A-B62D-86573A72D87F}">
  <dimension ref="B3:G21"/>
  <sheetViews>
    <sheetView showGridLines="0" workbookViewId="0"/>
  </sheetViews>
  <sheetFormatPr baseColWidth="10" defaultRowHeight="12.75" x14ac:dyDescent="0.2"/>
  <cols>
    <col min="2" max="7" width="12.625" customWidth="1"/>
  </cols>
  <sheetData>
    <row r="3" spans="2:7" ht="15.75" x14ac:dyDescent="0.25">
      <c r="B3" s="29" t="s">
        <v>45</v>
      </c>
      <c r="C3" s="1"/>
      <c r="D3" s="1"/>
      <c r="E3" s="1"/>
      <c r="F3" s="1"/>
      <c r="G3" s="1"/>
    </row>
    <row r="4" spans="2:7" ht="8.25" customHeight="1" x14ac:dyDescent="0.25">
      <c r="B4" s="26"/>
      <c r="C4" s="1"/>
      <c r="D4" s="1"/>
      <c r="E4" s="1"/>
      <c r="F4" s="1"/>
      <c r="G4" s="1"/>
    </row>
    <row r="5" spans="2:7" ht="18" customHeight="1" x14ac:dyDescent="0.25">
      <c r="B5" s="105" t="s">
        <v>10</v>
      </c>
      <c r="C5" s="105"/>
      <c r="D5" s="105" t="s">
        <v>42</v>
      </c>
      <c r="E5" s="105"/>
      <c r="F5" s="105" t="s">
        <v>11</v>
      </c>
      <c r="G5" s="105"/>
    </row>
    <row r="6" spans="2:7" ht="18" customHeight="1" x14ac:dyDescent="0.25">
      <c r="B6" s="30" t="s">
        <v>43</v>
      </c>
      <c r="C6" s="30" t="s">
        <v>44</v>
      </c>
      <c r="D6" s="30" t="s">
        <v>43</v>
      </c>
      <c r="E6" s="30" t="s">
        <v>44</v>
      </c>
      <c r="F6" s="30" t="s">
        <v>43</v>
      </c>
      <c r="G6" s="30" t="s">
        <v>44</v>
      </c>
    </row>
    <row r="7" spans="2:7" ht="18" customHeight="1" x14ac:dyDescent="0.2">
      <c r="B7" s="81">
        <v>1789.2</v>
      </c>
      <c r="C7" s="81">
        <v>4815.8</v>
      </c>
      <c r="D7" s="81">
        <v>4700</v>
      </c>
      <c r="E7" s="81">
        <v>5000</v>
      </c>
      <c r="F7" s="81">
        <v>4403.75</v>
      </c>
      <c r="G7" s="81">
        <v>4761.6000000000004</v>
      </c>
    </row>
    <row r="8" spans="2:7" ht="18" customHeight="1" x14ac:dyDescent="0.2">
      <c r="B8" s="82">
        <f>C7-B7</f>
        <v>3026.6000000000004</v>
      </c>
      <c r="C8" s="82"/>
      <c r="D8" s="82">
        <f>E7-D7</f>
        <v>300</v>
      </c>
      <c r="E8" s="82"/>
      <c r="F8" s="82">
        <f>G7-F7</f>
        <v>357.85000000000036</v>
      </c>
      <c r="G8" s="82"/>
    </row>
    <row r="9" spans="2:7" ht="15" x14ac:dyDescent="0.2">
      <c r="B9" s="1"/>
      <c r="C9" s="1"/>
      <c r="D9" s="1"/>
      <c r="E9" s="1"/>
      <c r="F9" s="1"/>
      <c r="G9" s="1"/>
    </row>
    <row r="10" spans="2:7" ht="15" x14ac:dyDescent="0.2">
      <c r="B10" s="83" t="s">
        <v>47</v>
      </c>
      <c r="C10" s="83"/>
      <c r="D10" s="83"/>
      <c r="E10" s="83"/>
      <c r="F10" s="83"/>
      <c r="G10" s="83"/>
    </row>
    <row r="11" spans="2:7" ht="15" x14ac:dyDescent="0.2">
      <c r="B11" s="1"/>
      <c r="C11" s="1"/>
      <c r="D11" s="1"/>
      <c r="E11" s="1"/>
      <c r="F11" s="1"/>
      <c r="G11" s="1"/>
    </row>
    <row r="12" spans="2:7" ht="15" x14ac:dyDescent="0.2">
      <c r="B12" s="1"/>
      <c r="C12" s="1"/>
      <c r="D12" s="1"/>
      <c r="E12" s="1"/>
      <c r="F12" s="1"/>
      <c r="G12" s="1"/>
    </row>
    <row r="13" spans="2:7" ht="15.75" x14ac:dyDescent="0.25">
      <c r="B13" s="28" t="s">
        <v>46</v>
      </c>
      <c r="C13" s="1"/>
      <c r="D13" s="1"/>
      <c r="E13" s="1"/>
      <c r="F13" s="1"/>
      <c r="G13" s="1"/>
    </row>
    <row r="14" spans="2:7" ht="8.25" customHeight="1" x14ac:dyDescent="0.2">
      <c r="B14" s="1"/>
      <c r="C14" s="1"/>
      <c r="D14" s="1"/>
      <c r="E14" s="1"/>
      <c r="F14" s="1"/>
      <c r="G14" s="1"/>
    </row>
    <row r="15" spans="2:7" ht="18" customHeight="1" x14ac:dyDescent="0.25">
      <c r="B15" s="105" t="s">
        <v>10</v>
      </c>
      <c r="C15" s="105"/>
      <c r="D15" s="105" t="s">
        <v>42</v>
      </c>
      <c r="E15" s="105"/>
      <c r="F15" s="105" t="s">
        <v>11</v>
      </c>
      <c r="G15" s="105"/>
    </row>
    <row r="16" spans="2:7" ht="18" customHeight="1" x14ac:dyDescent="0.25">
      <c r="B16" s="30" t="s">
        <v>43</v>
      </c>
      <c r="C16" s="30" t="s">
        <v>44</v>
      </c>
      <c r="D16" s="30" t="s">
        <v>43</v>
      </c>
      <c r="E16" s="30" t="s">
        <v>44</v>
      </c>
      <c r="F16" s="30" t="s">
        <v>43</v>
      </c>
      <c r="G16" s="30" t="s">
        <v>44</v>
      </c>
    </row>
    <row r="17" spans="2:7" ht="18" customHeight="1" x14ac:dyDescent="0.2">
      <c r="B17" s="81">
        <v>41077.050000000003</v>
      </c>
      <c r="C17" s="81">
        <v>46922.7</v>
      </c>
      <c r="D17" s="81">
        <v>46100</v>
      </c>
      <c r="E17" s="81">
        <v>45060</v>
      </c>
      <c r="F17" s="81">
        <v>37729.199999999997</v>
      </c>
      <c r="G17" s="81">
        <v>47063.18</v>
      </c>
    </row>
    <row r="18" spans="2:7" ht="18" customHeight="1" x14ac:dyDescent="0.2">
      <c r="B18" s="82">
        <f>C17-B17</f>
        <v>5845.6499999999942</v>
      </c>
      <c r="C18" s="82"/>
      <c r="D18" s="82"/>
      <c r="E18" s="82">
        <f>D17-E17</f>
        <v>1040</v>
      </c>
      <c r="F18" s="82">
        <f>G17-F17</f>
        <v>9333.9800000000032</v>
      </c>
      <c r="G18" s="82"/>
    </row>
    <row r="19" spans="2:7" ht="15" x14ac:dyDescent="0.2">
      <c r="B19" s="1"/>
      <c r="C19" s="1"/>
      <c r="D19" s="1"/>
      <c r="E19" s="1"/>
      <c r="F19" s="1"/>
      <c r="G19" s="1"/>
    </row>
    <row r="20" spans="2:7" ht="15" x14ac:dyDescent="0.2">
      <c r="B20" s="84" t="s">
        <v>49</v>
      </c>
      <c r="C20" s="85"/>
      <c r="D20" s="85"/>
      <c r="E20" s="85"/>
      <c r="F20" s="85"/>
      <c r="G20" s="85"/>
    </row>
    <row r="21" spans="2:7" ht="15" x14ac:dyDescent="0.2">
      <c r="B21" s="84" t="s">
        <v>48</v>
      </c>
      <c r="C21" s="85"/>
      <c r="D21" s="85"/>
      <c r="E21" s="85"/>
      <c r="F21" s="85"/>
      <c r="G21" s="85"/>
    </row>
  </sheetData>
  <mergeCells count="6">
    <mergeCell ref="B5:C5"/>
    <mergeCell ref="D5:E5"/>
    <mergeCell ref="F5:G5"/>
    <mergeCell ref="B15:C15"/>
    <mergeCell ref="D15:E15"/>
    <mergeCell ref="F15:G15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42B80-65CD-4E8F-98D3-12B5B3577068}">
  <dimension ref="B3:I21"/>
  <sheetViews>
    <sheetView showGridLines="0" workbookViewId="0">
      <selection activeCell="C9" sqref="C9"/>
    </sheetView>
  </sheetViews>
  <sheetFormatPr baseColWidth="10" defaultRowHeight="12.75" x14ac:dyDescent="0.2"/>
  <cols>
    <col min="2" max="2" width="6.125" customWidth="1"/>
    <col min="3" max="3" width="32.125" bestFit="1" customWidth="1"/>
    <col min="4" max="9" width="12.625" customWidth="1"/>
  </cols>
  <sheetData>
    <row r="3" spans="2:9" ht="15.75" x14ac:dyDescent="0.25">
      <c r="B3" s="5"/>
      <c r="C3" s="32"/>
      <c r="D3" s="106" t="s">
        <v>10</v>
      </c>
      <c r="E3" s="106"/>
      <c r="F3" s="106" t="s">
        <v>42</v>
      </c>
      <c r="G3" s="106"/>
      <c r="H3" s="106" t="s">
        <v>11</v>
      </c>
      <c r="I3" s="106"/>
    </row>
    <row r="4" spans="2:9" ht="15.75" x14ac:dyDescent="0.25">
      <c r="B4" s="6"/>
      <c r="C4" s="2"/>
      <c r="D4" s="16" t="s">
        <v>43</v>
      </c>
      <c r="E4" s="16" t="s">
        <v>44</v>
      </c>
      <c r="F4" s="16" t="s">
        <v>43</v>
      </c>
      <c r="G4" s="16" t="s">
        <v>44</v>
      </c>
      <c r="H4" s="16" t="s">
        <v>43</v>
      </c>
      <c r="I4" s="16" t="s">
        <v>44</v>
      </c>
    </row>
    <row r="5" spans="2:9" ht="15.75" x14ac:dyDescent="0.25">
      <c r="B5" s="7"/>
      <c r="C5" s="33"/>
      <c r="D5" s="8"/>
      <c r="E5" s="8"/>
      <c r="F5" s="8"/>
      <c r="G5" s="8"/>
      <c r="H5" s="8"/>
      <c r="I5" s="8"/>
    </row>
    <row r="6" spans="2:9" ht="15.75" x14ac:dyDescent="0.25">
      <c r="B6" s="7"/>
      <c r="C6" s="33" t="s">
        <v>43</v>
      </c>
      <c r="D6" s="11"/>
      <c r="E6" s="11"/>
      <c r="F6" s="11"/>
      <c r="G6" s="11"/>
      <c r="H6" s="11"/>
      <c r="I6" s="11"/>
    </row>
    <row r="7" spans="2:9" ht="15" x14ac:dyDescent="0.2">
      <c r="B7" s="7">
        <v>30</v>
      </c>
      <c r="C7" s="34" t="s">
        <v>50</v>
      </c>
      <c r="D7" s="78">
        <v>9468</v>
      </c>
      <c r="E7" s="78"/>
      <c r="F7" s="78">
        <v>9100</v>
      </c>
      <c r="G7" s="78"/>
      <c r="H7" s="78">
        <v>8971.5</v>
      </c>
      <c r="I7" s="12"/>
    </row>
    <row r="8" spans="2:9" ht="15" x14ac:dyDescent="0.2">
      <c r="B8" s="7">
        <v>31</v>
      </c>
      <c r="C8" s="34" t="s">
        <v>51</v>
      </c>
      <c r="D8" s="78">
        <v>17625.2</v>
      </c>
      <c r="E8" s="78"/>
      <c r="F8" s="78">
        <v>20400</v>
      </c>
      <c r="G8" s="78"/>
      <c r="H8" s="78">
        <v>16325.5</v>
      </c>
      <c r="I8" s="12"/>
    </row>
    <row r="9" spans="2:9" ht="15" x14ac:dyDescent="0.2">
      <c r="B9" s="7">
        <v>34</v>
      </c>
      <c r="C9" s="34" t="s">
        <v>162</v>
      </c>
      <c r="D9" s="78">
        <v>14122.75</v>
      </c>
      <c r="E9" s="78"/>
      <c r="F9" s="78">
        <v>19100</v>
      </c>
      <c r="G9" s="78"/>
      <c r="H9" s="78">
        <v>15014.65</v>
      </c>
      <c r="I9" s="12"/>
    </row>
    <row r="10" spans="2:9" ht="15" x14ac:dyDescent="0.2">
      <c r="B10" s="7">
        <v>36</v>
      </c>
      <c r="C10" s="34" t="s">
        <v>52</v>
      </c>
      <c r="D10" s="78">
        <v>1650.3</v>
      </c>
      <c r="E10" s="78"/>
      <c r="F10" s="78">
        <v>2200</v>
      </c>
      <c r="G10" s="78"/>
      <c r="H10" s="78">
        <v>1820.3</v>
      </c>
      <c r="I10" s="12"/>
    </row>
    <row r="11" spans="2:9" ht="15.75" x14ac:dyDescent="0.25">
      <c r="B11" s="37">
        <v>3</v>
      </c>
      <c r="C11" s="27" t="s">
        <v>53</v>
      </c>
      <c r="D11" s="22">
        <f>SUM(D7:D10)</f>
        <v>42866.25</v>
      </c>
      <c r="E11" s="22"/>
      <c r="F11" s="22">
        <f>SUM(F7:F10)</f>
        <v>50800</v>
      </c>
      <c r="G11" s="22"/>
      <c r="H11" s="22">
        <f>SUM(H7:H10)</f>
        <v>42131.950000000004</v>
      </c>
      <c r="I11" s="22"/>
    </row>
    <row r="12" spans="2:9" ht="15" x14ac:dyDescent="0.2">
      <c r="B12" s="7"/>
      <c r="C12" s="34"/>
      <c r="D12" s="12"/>
      <c r="E12" s="12"/>
      <c r="F12" s="12"/>
      <c r="G12" s="12"/>
      <c r="H12" s="12"/>
      <c r="I12" s="12"/>
    </row>
    <row r="13" spans="2:9" ht="15.75" x14ac:dyDescent="0.25">
      <c r="B13" s="7"/>
      <c r="C13" s="33" t="s">
        <v>44</v>
      </c>
      <c r="D13" s="12"/>
      <c r="E13" s="12"/>
      <c r="F13" s="12"/>
      <c r="G13" s="12"/>
      <c r="H13" s="12"/>
      <c r="I13" s="12"/>
    </row>
    <row r="14" spans="2:9" ht="15" x14ac:dyDescent="0.2">
      <c r="B14" s="7">
        <v>42</v>
      </c>
      <c r="C14" s="34" t="s">
        <v>54</v>
      </c>
      <c r="D14" s="12"/>
      <c r="E14" s="78">
        <v>2587.6999999999998</v>
      </c>
      <c r="F14" s="78"/>
      <c r="G14" s="78">
        <v>300</v>
      </c>
      <c r="H14" s="78"/>
      <c r="I14" s="78">
        <v>1141</v>
      </c>
    </row>
    <row r="15" spans="2:9" ht="15" x14ac:dyDescent="0.2">
      <c r="B15" s="7">
        <v>43</v>
      </c>
      <c r="C15" s="34" t="s">
        <v>55</v>
      </c>
      <c r="D15" s="12"/>
      <c r="E15" s="78">
        <v>1020</v>
      </c>
      <c r="F15" s="78"/>
      <c r="G15" s="78">
        <v>500</v>
      </c>
      <c r="H15" s="78"/>
      <c r="I15" s="78">
        <v>1040</v>
      </c>
    </row>
    <row r="16" spans="2:9" ht="15" x14ac:dyDescent="0.2">
      <c r="B16" s="7">
        <v>44</v>
      </c>
      <c r="C16" s="34" t="s">
        <v>56</v>
      </c>
      <c r="D16" s="12"/>
      <c r="E16" s="78">
        <v>28112.35</v>
      </c>
      <c r="F16" s="78"/>
      <c r="G16" s="78">
        <v>28260</v>
      </c>
      <c r="H16" s="78"/>
      <c r="I16" s="78">
        <v>28877.88</v>
      </c>
    </row>
    <row r="17" spans="2:9" ht="15" x14ac:dyDescent="0.2">
      <c r="B17" s="7">
        <v>46</v>
      </c>
      <c r="C17" s="34" t="s">
        <v>57</v>
      </c>
      <c r="D17" s="12"/>
      <c r="E17" s="78">
        <v>20018.45</v>
      </c>
      <c r="F17" s="78"/>
      <c r="G17" s="78">
        <v>21000</v>
      </c>
      <c r="H17" s="78"/>
      <c r="I17" s="78">
        <v>20765.900000000001</v>
      </c>
    </row>
    <row r="18" spans="2:9" ht="15.75" x14ac:dyDescent="0.25">
      <c r="B18" s="37">
        <v>4</v>
      </c>
      <c r="C18" s="27" t="s">
        <v>58</v>
      </c>
      <c r="D18" s="22"/>
      <c r="E18" s="22">
        <f>SUM(E14:E17)</f>
        <v>51738.5</v>
      </c>
      <c r="F18" s="22"/>
      <c r="G18" s="22">
        <f>SUM(G14:G17)</f>
        <v>50060</v>
      </c>
      <c r="H18" s="22"/>
      <c r="I18" s="22">
        <f>SUM(I14:I17)</f>
        <v>51824.78</v>
      </c>
    </row>
    <row r="20" spans="2:9" ht="15" x14ac:dyDescent="0.2">
      <c r="B20" s="31"/>
    </row>
    <row r="21" spans="2:9" ht="15" x14ac:dyDescent="0.2">
      <c r="B21" s="31"/>
    </row>
  </sheetData>
  <mergeCells count="3">
    <mergeCell ref="D3:E3"/>
    <mergeCell ref="F3:G3"/>
    <mergeCell ref="H3:I3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B8D95-8DE7-4C22-9BE2-BFF9831322DE}">
  <dimension ref="B3:D56"/>
  <sheetViews>
    <sheetView showGridLines="0" zoomScale="70" zoomScaleNormal="70" workbookViewId="0">
      <selection activeCell="H27" sqref="H27"/>
    </sheetView>
  </sheetViews>
  <sheetFormatPr baseColWidth="10" defaultRowHeight="12.75" x14ac:dyDescent="0.2"/>
  <cols>
    <col min="2" max="2" width="75.25" bestFit="1" customWidth="1"/>
    <col min="3" max="9" width="12.625" customWidth="1"/>
  </cols>
  <sheetData>
    <row r="3" spans="2:4" ht="15.75" x14ac:dyDescent="0.25">
      <c r="B3" s="39" t="s">
        <v>98</v>
      </c>
      <c r="C3" s="45" t="s">
        <v>59</v>
      </c>
      <c r="D3" s="45" t="s">
        <v>59</v>
      </c>
    </row>
    <row r="4" spans="2:4" ht="15.75" x14ac:dyDescent="0.25">
      <c r="B4" s="40"/>
      <c r="C4" s="86">
        <v>2021</v>
      </c>
      <c r="D4" s="86" t="s">
        <v>171</v>
      </c>
    </row>
    <row r="5" spans="2:4" ht="15" x14ac:dyDescent="0.2">
      <c r="B5" s="1"/>
      <c r="C5" s="38"/>
      <c r="D5" s="38"/>
    </row>
    <row r="6" spans="2:4" ht="15.75" x14ac:dyDescent="0.25">
      <c r="B6" s="26" t="s">
        <v>60</v>
      </c>
      <c r="C6" s="1"/>
      <c r="D6" s="1"/>
    </row>
    <row r="7" spans="2:4" ht="15" x14ac:dyDescent="0.2">
      <c r="B7" s="1" t="s">
        <v>61</v>
      </c>
      <c r="C7" s="87">
        <v>8872.25</v>
      </c>
      <c r="D7" s="1"/>
    </row>
    <row r="8" spans="2:4" ht="15" x14ac:dyDescent="0.2">
      <c r="B8" s="1" t="s">
        <v>62</v>
      </c>
      <c r="C8" s="87">
        <v>0</v>
      </c>
      <c r="D8" s="1"/>
    </row>
    <row r="9" spans="2:4" ht="15" x14ac:dyDescent="0.2">
      <c r="B9" s="1" t="s">
        <v>63</v>
      </c>
      <c r="C9" s="87">
        <v>0</v>
      </c>
      <c r="D9" s="1"/>
    </row>
    <row r="10" spans="2:4" ht="15" x14ac:dyDescent="0.2">
      <c r="B10" s="1" t="s">
        <v>64</v>
      </c>
      <c r="C10" s="87">
        <v>0</v>
      </c>
      <c r="D10" s="1"/>
    </row>
    <row r="11" spans="2:4" ht="15" x14ac:dyDescent="0.2">
      <c r="B11" s="1" t="s">
        <v>65</v>
      </c>
      <c r="C11" s="87">
        <v>0</v>
      </c>
      <c r="D11" s="1"/>
    </row>
    <row r="12" spans="2:4" ht="15" x14ac:dyDescent="0.2">
      <c r="B12" s="41" t="s">
        <v>99</v>
      </c>
      <c r="C12" s="87">
        <v>0</v>
      </c>
      <c r="D12" s="1"/>
    </row>
    <row r="13" spans="2:4" ht="15" x14ac:dyDescent="0.2">
      <c r="B13" s="1" t="s">
        <v>174</v>
      </c>
      <c r="C13" s="87"/>
      <c r="D13" s="1"/>
    </row>
    <row r="14" spans="2:4" ht="15" x14ac:dyDescent="0.2">
      <c r="B14" s="1" t="s">
        <v>66</v>
      </c>
      <c r="C14" s="87">
        <v>0</v>
      </c>
      <c r="D14" s="1"/>
    </row>
    <row r="15" spans="2:4" ht="15" x14ac:dyDescent="0.2">
      <c r="B15" s="1" t="s">
        <v>178</v>
      </c>
      <c r="C15" s="87"/>
      <c r="D15" s="1"/>
    </row>
    <row r="16" spans="2:4" ht="15" x14ac:dyDescent="0.2">
      <c r="B16" s="1" t="s">
        <v>67</v>
      </c>
      <c r="C16" s="87">
        <v>1000</v>
      </c>
      <c r="D16" s="1"/>
    </row>
    <row r="17" spans="2:4" ht="15" x14ac:dyDescent="0.2">
      <c r="B17" s="1" t="s">
        <v>68</v>
      </c>
      <c r="C17" s="87">
        <v>0</v>
      </c>
      <c r="D17" s="1"/>
    </row>
    <row r="18" spans="2:4" ht="15" x14ac:dyDescent="0.2">
      <c r="B18" s="1" t="s">
        <v>69</v>
      </c>
      <c r="C18" s="87">
        <v>0</v>
      </c>
      <c r="D18" s="1"/>
    </row>
    <row r="19" spans="2:4" ht="15" x14ac:dyDescent="0.2">
      <c r="B19" s="1" t="s">
        <v>70</v>
      </c>
      <c r="C19" s="87">
        <v>-1161.4000000000001</v>
      </c>
      <c r="D19" s="1"/>
    </row>
    <row r="20" spans="2:4" ht="15" x14ac:dyDescent="0.2">
      <c r="B20" s="1" t="s">
        <v>71</v>
      </c>
      <c r="C20" s="87">
        <v>0</v>
      </c>
      <c r="D20" s="1"/>
    </row>
    <row r="21" spans="2:4" ht="15" x14ac:dyDescent="0.2">
      <c r="B21" s="1" t="s">
        <v>72</v>
      </c>
      <c r="C21" s="87">
        <v>161.75</v>
      </c>
      <c r="D21" s="1"/>
    </row>
    <row r="22" spans="2:4" ht="15" x14ac:dyDescent="0.2">
      <c r="B22" s="1" t="s">
        <v>73</v>
      </c>
      <c r="C22" s="87">
        <v>4827</v>
      </c>
      <c r="D22" s="1"/>
    </row>
    <row r="23" spans="2:4" ht="15" x14ac:dyDescent="0.2">
      <c r="B23" s="1" t="s">
        <v>74</v>
      </c>
      <c r="C23" s="87">
        <v>0</v>
      </c>
      <c r="D23" s="1"/>
    </row>
    <row r="24" spans="2:4" ht="15" x14ac:dyDescent="0.2">
      <c r="B24" s="1" t="s">
        <v>75</v>
      </c>
      <c r="C24" s="87">
        <v>3300</v>
      </c>
      <c r="D24" s="1"/>
    </row>
    <row r="25" spans="2:4" ht="15" x14ac:dyDescent="0.2">
      <c r="B25" s="1" t="s">
        <v>175</v>
      </c>
      <c r="C25" s="87">
        <v>0</v>
      </c>
      <c r="D25" s="1"/>
    </row>
    <row r="26" spans="2:4" ht="15" x14ac:dyDescent="0.2">
      <c r="B26" s="1" t="s">
        <v>76</v>
      </c>
      <c r="C26" s="87">
        <v>0</v>
      </c>
      <c r="D26" s="1"/>
    </row>
    <row r="27" spans="2:4" ht="15" x14ac:dyDescent="0.2">
      <c r="B27" s="40" t="s">
        <v>77</v>
      </c>
      <c r="C27" s="42">
        <f>SUM(C7:C26)</f>
        <v>16999.599999999999</v>
      </c>
      <c r="D27" s="40"/>
    </row>
    <row r="28" spans="2:4" ht="15" x14ac:dyDescent="0.2">
      <c r="B28" s="1"/>
      <c r="C28" s="3"/>
      <c r="D28" s="1"/>
    </row>
    <row r="29" spans="2:4" ht="15" x14ac:dyDescent="0.2">
      <c r="B29" s="1" t="s">
        <v>78</v>
      </c>
      <c r="C29" s="87">
        <v>0</v>
      </c>
      <c r="D29" s="1"/>
    </row>
    <row r="30" spans="2:4" ht="15" x14ac:dyDescent="0.2">
      <c r="B30" s="1" t="s">
        <v>79</v>
      </c>
      <c r="C30" s="87">
        <v>0</v>
      </c>
      <c r="D30" s="1"/>
    </row>
    <row r="31" spans="2:4" ht="15" x14ac:dyDescent="0.2">
      <c r="B31" s="1" t="s">
        <v>80</v>
      </c>
      <c r="C31" s="87">
        <v>0</v>
      </c>
      <c r="D31" s="1"/>
    </row>
    <row r="32" spans="2:4" ht="15" x14ac:dyDescent="0.2">
      <c r="B32" s="1" t="s">
        <v>173</v>
      </c>
      <c r="C32" s="87">
        <v>0</v>
      </c>
      <c r="D32" s="1"/>
    </row>
    <row r="33" spans="2:4" ht="15" x14ac:dyDescent="0.2">
      <c r="B33" s="1" t="s">
        <v>81</v>
      </c>
      <c r="C33" s="87">
        <v>0</v>
      </c>
      <c r="D33" s="1"/>
    </row>
    <row r="34" spans="2:4" ht="15" x14ac:dyDescent="0.2">
      <c r="B34" s="1" t="s">
        <v>82</v>
      </c>
      <c r="C34" s="87">
        <v>0</v>
      </c>
      <c r="D34" s="1"/>
    </row>
    <row r="35" spans="2:4" ht="15" x14ac:dyDescent="0.2">
      <c r="B35" s="1" t="s">
        <v>83</v>
      </c>
      <c r="C35" s="87">
        <v>0</v>
      </c>
      <c r="D35" s="1"/>
    </row>
    <row r="36" spans="2:4" ht="15" x14ac:dyDescent="0.2">
      <c r="B36" s="1" t="s">
        <v>84</v>
      </c>
      <c r="C36" s="87">
        <v>0</v>
      </c>
      <c r="D36" s="1"/>
    </row>
    <row r="37" spans="2:4" ht="15" x14ac:dyDescent="0.2">
      <c r="B37" s="1" t="s">
        <v>85</v>
      </c>
      <c r="C37" s="87">
        <v>0</v>
      </c>
      <c r="D37" s="1"/>
    </row>
    <row r="38" spans="2:4" ht="15" x14ac:dyDescent="0.2">
      <c r="B38" s="1" t="s">
        <v>86</v>
      </c>
      <c r="C38" s="87">
        <v>0</v>
      </c>
      <c r="D38" s="1"/>
    </row>
    <row r="39" spans="2:4" ht="15" x14ac:dyDescent="0.2">
      <c r="B39" s="1" t="s">
        <v>87</v>
      </c>
      <c r="C39" s="87">
        <v>0</v>
      </c>
      <c r="D39" s="1"/>
    </row>
    <row r="40" spans="2:4" ht="15" x14ac:dyDescent="0.2">
      <c r="B40" s="40" t="s">
        <v>78</v>
      </c>
      <c r="C40" s="42">
        <f>SUM(C29:C39)</f>
        <v>0</v>
      </c>
      <c r="D40" s="40"/>
    </row>
    <row r="41" spans="2:4" ht="15" x14ac:dyDescent="0.2">
      <c r="B41" s="1"/>
      <c r="C41" s="3"/>
      <c r="D41" s="1"/>
    </row>
    <row r="42" spans="2:4" ht="15.75" x14ac:dyDescent="0.25">
      <c r="B42" s="26" t="s">
        <v>88</v>
      </c>
      <c r="C42" s="3"/>
      <c r="D42" s="1"/>
    </row>
    <row r="43" spans="2:4" ht="15" x14ac:dyDescent="0.2">
      <c r="B43" s="1" t="s">
        <v>89</v>
      </c>
      <c r="C43" s="87">
        <v>0</v>
      </c>
      <c r="D43" s="1"/>
    </row>
    <row r="44" spans="2:4" ht="15" x14ac:dyDescent="0.2">
      <c r="B44" s="1" t="s">
        <v>90</v>
      </c>
      <c r="C44" s="87">
        <v>0</v>
      </c>
      <c r="D44" s="1"/>
    </row>
    <row r="45" spans="2:4" ht="15" x14ac:dyDescent="0.2">
      <c r="B45" s="1" t="s">
        <v>91</v>
      </c>
      <c r="C45" s="87">
        <v>0</v>
      </c>
      <c r="D45" s="1"/>
    </row>
    <row r="46" spans="2:4" ht="15" x14ac:dyDescent="0.2">
      <c r="B46" s="1" t="s">
        <v>92</v>
      </c>
      <c r="C46" s="87">
        <v>0</v>
      </c>
      <c r="D46" s="1"/>
    </row>
    <row r="47" spans="2:4" ht="15" x14ac:dyDescent="0.2">
      <c r="B47" s="1" t="s">
        <v>93</v>
      </c>
      <c r="C47" s="87">
        <v>0</v>
      </c>
      <c r="D47" s="1"/>
    </row>
    <row r="48" spans="2:4" ht="15" x14ac:dyDescent="0.2">
      <c r="B48" s="1" t="s">
        <v>94</v>
      </c>
      <c r="C48" s="87">
        <v>0</v>
      </c>
      <c r="D48" s="1"/>
    </row>
    <row r="49" spans="2:4" ht="15" x14ac:dyDescent="0.2">
      <c r="B49" s="40" t="s">
        <v>88</v>
      </c>
      <c r="C49" s="42">
        <f>SUM(C43:C48)</f>
        <v>0</v>
      </c>
      <c r="D49" s="40"/>
    </row>
    <row r="50" spans="2:4" ht="15" x14ac:dyDescent="0.2">
      <c r="B50" s="1"/>
      <c r="C50" s="3"/>
      <c r="D50" s="1"/>
    </row>
    <row r="51" spans="2:4" ht="15.75" x14ac:dyDescent="0.25">
      <c r="B51" s="39" t="s">
        <v>95</v>
      </c>
      <c r="C51" s="42">
        <f>C27+C40+C49</f>
        <v>16999.599999999999</v>
      </c>
      <c r="D51" s="40"/>
    </row>
    <row r="52" spans="2:4" ht="15" x14ac:dyDescent="0.2">
      <c r="B52" s="1" t="s">
        <v>172</v>
      </c>
      <c r="C52" s="87">
        <v>259148.06</v>
      </c>
      <c r="D52" s="1"/>
    </row>
    <row r="53" spans="2:4" ht="15.75" x14ac:dyDescent="0.25">
      <c r="B53" s="26" t="s">
        <v>96</v>
      </c>
      <c r="C53" s="89">
        <v>276147.65999999997</v>
      </c>
      <c r="D53" s="26"/>
    </row>
    <row r="54" spans="2:4" ht="15" x14ac:dyDescent="0.2">
      <c r="B54" s="88" t="s">
        <v>170</v>
      </c>
      <c r="C54" s="3"/>
      <c r="D54" s="1"/>
    </row>
    <row r="55" spans="2:4" ht="15" x14ac:dyDescent="0.2">
      <c r="B55" s="43"/>
      <c r="C55" s="44"/>
      <c r="D55" s="1"/>
    </row>
    <row r="56" spans="2:4" ht="15" x14ac:dyDescent="0.2">
      <c r="B56" s="43" t="s">
        <v>97</v>
      </c>
      <c r="C56" s="44">
        <f>C51+C52-C53</f>
        <v>0</v>
      </c>
      <c r="D56" s="1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50758-0DE0-4D36-98D1-4CED38DAE195}">
  <dimension ref="B3:K20"/>
  <sheetViews>
    <sheetView showGridLines="0" zoomScale="85" zoomScaleNormal="85" workbookViewId="0">
      <selection activeCell="G19" sqref="G19"/>
    </sheetView>
  </sheetViews>
  <sheetFormatPr baseColWidth="10" defaultRowHeight="12.75" x14ac:dyDescent="0.2"/>
  <cols>
    <col min="2" max="2" width="13.625" bestFit="1" customWidth="1"/>
    <col min="3" max="3" width="44.375" bestFit="1" customWidth="1"/>
    <col min="4" max="10" width="13.625" customWidth="1"/>
    <col min="11" max="11" width="25.625" bestFit="1" customWidth="1"/>
  </cols>
  <sheetData>
    <row r="3" spans="2:11" ht="15.75" x14ac:dyDescent="0.25">
      <c r="B3" s="46" t="s">
        <v>100</v>
      </c>
      <c r="C3" s="47" t="s">
        <v>101</v>
      </c>
      <c r="D3" s="107" t="s">
        <v>103</v>
      </c>
      <c r="E3" s="108"/>
      <c r="F3" s="107" t="s">
        <v>42</v>
      </c>
      <c r="G3" s="108"/>
      <c r="H3" s="48" t="s">
        <v>106</v>
      </c>
      <c r="I3" s="62" t="s">
        <v>104</v>
      </c>
      <c r="J3" s="62" t="s">
        <v>105</v>
      </c>
      <c r="K3" s="49" t="s">
        <v>129</v>
      </c>
    </row>
    <row r="4" spans="2:11" ht="15.75" x14ac:dyDescent="0.25">
      <c r="B4" s="54" t="s">
        <v>102</v>
      </c>
      <c r="C4" s="55" t="s">
        <v>102</v>
      </c>
      <c r="D4" s="58" t="s">
        <v>43</v>
      </c>
      <c r="E4" s="59" t="s">
        <v>44</v>
      </c>
      <c r="F4" s="58" t="s">
        <v>43</v>
      </c>
      <c r="G4" s="59" t="s">
        <v>44</v>
      </c>
      <c r="H4" s="56"/>
      <c r="I4" s="90" t="s">
        <v>131</v>
      </c>
      <c r="J4" s="90" t="s">
        <v>130</v>
      </c>
      <c r="K4" s="57"/>
    </row>
    <row r="5" spans="2:11" ht="15.75" x14ac:dyDescent="0.25">
      <c r="B5" s="50"/>
      <c r="C5" s="51"/>
      <c r="D5" s="60"/>
      <c r="E5" s="61"/>
      <c r="F5" s="60"/>
      <c r="G5" s="61"/>
      <c r="H5" s="52"/>
      <c r="I5" s="63"/>
      <c r="J5" s="63"/>
      <c r="K5" s="53"/>
    </row>
    <row r="6" spans="2:11" ht="15.75" x14ac:dyDescent="0.25">
      <c r="B6" s="91" t="s">
        <v>108</v>
      </c>
      <c r="C6" s="92" t="s">
        <v>107</v>
      </c>
      <c r="D6" s="93">
        <v>1789.2</v>
      </c>
      <c r="E6" s="94">
        <v>4815.8</v>
      </c>
      <c r="F6" s="93">
        <v>4700</v>
      </c>
      <c r="G6" s="94">
        <v>5000</v>
      </c>
      <c r="H6" s="95">
        <v>-2726.6</v>
      </c>
      <c r="I6" s="96">
        <v>129.19999999999999</v>
      </c>
      <c r="J6" s="96">
        <v>0</v>
      </c>
      <c r="K6" s="97"/>
    </row>
    <row r="7" spans="2:11" ht="15.75" x14ac:dyDescent="0.25">
      <c r="B7" s="98" t="s">
        <v>109</v>
      </c>
      <c r="C7" s="99" t="s">
        <v>110</v>
      </c>
      <c r="D7" s="100">
        <v>229.2</v>
      </c>
      <c r="E7" s="97"/>
      <c r="F7" s="100">
        <v>100</v>
      </c>
      <c r="G7" s="97"/>
      <c r="H7" s="101">
        <v>129.19999999999999</v>
      </c>
      <c r="I7" s="102">
        <v>129.19999999999999</v>
      </c>
      <c r="J7" s="102">
        <v>0</v>
      </c>
      <c r="K7" s="97"/>
    </row>
    <row r="8" spans="2:11" ht="15.75" x14ac:dyDescent="0.25">
      <c r="B8" s="98"/>
      <c r="C8" s="99"/>
      <c r="D8" s="100"/>
      <c r="E8" s="97"/>
      <c r="F8" s="100"/>
      <c r="G8" s="97"/>
      <c r="H8" s="101"/>
      <c r="I8" s="102"/>
      <c r="J8" s="102"/>
      <c r="K8" s="97"/>
    </row>
    <row r="9" spans="2:11" ht="15.75" x14ac:dyDescent="0.25">
      <c r="B9" s="91" t="s">
        <v>112</v>
      </c>
      <c r="C9" s="92" t="s">
        <v>111</v>
      </c>
      <c r="D9" s="93">
        <v>16425.349999999999</v>
      </c>
      <c r="E9" s="94">
        <v>28372.5</v>
      </c>
      <c r="F9" s="93">
        <v>22600</v>
      </c>
      <c r="G9" s="94">
        <v>28200</v>
      </c>
      <c r="H9" s="95">
        <v>-6347.15</v>
      </c>
      <c r="I9" s="96">
        <v>167.4</v>
      </c>
      <c r="J9" s="96">
        <v>0</v>
      </c>
      <c r="K9" s="97"/>
    </row>
    <row r="10" spans="2:11" ht="15.75" x14ac:dyDescent="0.25">
      <c r="B10" s="98" t="s">
        <v>113</v>
      </c>
      <c r="C10" s="99" t="s">
        <v>114</v>
      </c>
      <c r="D10" s="100">
        <v>3167.4</v>
      </c>
      <c r="E10" s="97"/>
      <c r="F10" s="100">
        <v>3000</v>
      </c>
      <c r="G10" s="97"/>
      <c r="H10" s="101">
        <v>167.4</v>
      </c>
      <c r="I10" s="102">
        <v>167.4</v>
      </c>
      <c r="J10" s="102">
        <v>0</v>
      </c>
      <c r="K10" s="97"/>
    </row>
    <row r="11" spans="2:11" ht="15.75" x14ac:dyDescent="0.25">
      <c r="B11" s="98"/>
      <c r="C11" s="99"/>
      <c r="D11" s="100"/>
      <c r="E11" s="97"/>
      <c r="F11" s="100"/>
      <c r="G11" s="97"/>
      <c r="H11" s="101"/>
      <c r="I11" s="102"/>
      <c r="J11" s="102"/>
      <c r="K11" s="97"/>
    </row>
    <row r="12" spans="2:11" ht="15.75" x14ac:dyDescent="0.25">
      <c r="B12" s="91" t="s">
        <v>115</v>
      </c>
      <c r="C12" s="92" t="s">
        <v>116</v>
      </c>
      <c r="D12" s="93">
        <v>24651.7</v>
      </c>
      <c r="E12" s="94">
        <v>18550.2</v>
      </c>
      <c r="F12" s="93">
        <v>23500</v>
      </c>
      <c r="G12" s="94">
        <v>16860</v>
      </c>
      <c r="H12" s="95">
        <v>-538.5</v>
      </c>
      <c r="I12" s="96">
        <v>1647.8</v>
      </c>
      <c r="J12" s="96">
        <v>5668.75</v>
      </c>
      <c r="K12" s="97"/>
    </row>
    <row r="13" spans="2:11" ht="30.75" x14ac:dyDescent="0.25">
      <c r="B13" s="98" t="s">
        <v>117</v>
      </c>
      <c r="C13" s="103" t="s">
        <v>133</v>
      </c>
      <c r="D13" s="100">
        <v>4160</v>
      </c>
      <c r="E13" s="97"/>
      <c r="F13" s="100">
        <v>3500</v>
      </c>
      <c r="G13" s="97"/>
      <c r="H13" s="101">
        <v>660</v>
      </c>
      <c r="I13" s="102">
        <v>660</v>
      </c>
      <c r="J13" s="102">
        <v>0</v>
      </c>
      <c r="K13" s="97"/>
    </row>
    <row r="14" spans="2:11" ht="15.75" x14ac:dyDescent="0.25">
      <c r="B14" s="98" t="s">
        <v>118</v>
      </c>
      <c r="C14" s="99" t="s">
        <v>119</v>
      </c>
      <c r="D14" s="100">
        <v>120</v>
      </c>
      <c r="E14" s="97"/>
      <c r="F14" s="100">
        <v>0</v>
      </c>
      <c r="G14" s="97"/>
      <c r="H14" s="101">
        <v>120</v>
      </c>
      <c r="I14" s="102">
        <v>120</v>
      </c>
      <c r="J14" s="102">
        <v>0</v>
      </c>
      <c r="K14" s="97"/>
    </row>
    <row r="15" spans="2:11" ht="31.5" x14ac:dyDescent="0.25">
      <c r="B15" s="98" t="s">
        <v>120</v>
      </c>
      <c r="C15" s="99" t="s">
        <v>121</v>
      </c>
      <c r="D15" s="100">
        <v>5668.75</v>
      </c>
      <c r="E15" s="97"/>
      <c r="F15" s="100">
        <v>0</v>
      </c>
      <c r="G15" s="97"/>
      <c r="H15" s="101">
        <v>5668.75</v>
      </c>
      <c r="I15" s="102">
        <v>0</v>
      </c>
      <c r="J15" s="102">
        <v>5668.75</v>
      </c>
      <c r="K15" s="104" t="s">
        <v>132</v>
      </c>
    </row>
    <row r="16" spans="2:11" ht="15.75" x14ac:dyDescent="0.25">
      <c r="B16" s="98" t="s">
        <v>122</v>
      </c>
      <c r="C16" s="99" t="s">
        <v>123</v>
      </c>
      <c r="D16" s="100">
        <v>560</v>
      </c>
      <c r="E16" s="97"/>
      <c r="F16" s="100">
        <v>400</v>
      </c>
      <c r="G16" s="97"/>
      <c r="H16" s="101">
        <v>160</v>
      </c>
      <c r="I16" s="102">
        <v>160</v>
      </c>
      <c r="J16" s="102">
        <v>0</v>
      </c>
      <c r="K16" s="97"/>
    </row>
    <row r="17" spans="2:11" ht="15.75" x14ac:dyDescent="0.25">
      <c r="B17" s="98" t="s">
        <v>124</v>
      </c>
      <c r="C17" s="99" t="s">
        <v>125</v>
      </c>
      <c r="D17" s="100">
        <v>4684</v>
      </c>
      <c r="E17" s="97"/>
      <c r="F17" s="100">
        <v>4500</v>
      </c>
      <c r="G17" s="97"/>
      <c r="H17" s="101">
        <v>184</v>
      </c>
      <c r="I17" s="102">
        <v>184</v>
      </c>
      <c r="J17" s="102">
        <v>0</v>
      </c>
      <c r="K17" s="97"/>
    </row>
    <row r="18" spans="2:11" ht="15.75" x14ac:dyDescent="0.25">
      <c r="B18" s="98" t="s">
        <v>126</v>
      </c>
      <c r="C18" s="99" t="s">
        <v>127</v>
      </c>
      <c r="D18" s="100">
        <v>993.8</v>
      </c>
      <c r="E18" s="97"/>
      <c r="F18" s="100">
        <v>500</v>
      </c>
      <c r="G18" s="97"/>
      <c r="H18" s="101">
        <v>493.8</v>
      </c>
      <c r="I18" s="102">
        <v>493.8</v>
      </c>
      <c r="J18" s="102">
        <v>0</v>
      </c>
      <c r="K18" s="97"/>
    </row>
    <row r="19" spans="2:11" ht="30.75" x14ac:dyDescent="0.25">
      <c r="B19" s="98" t="s">
        <v>128</v>
      </c>
      <c r="C19" s="103" t="s">
        <v>134</v>
      </c>
      <c r="D19" s="100">
        <v>30</v>
      </c>
      <c r="E19" s="97"/>
      <c r="F19" s="100">
        <v>0</v>
      </c>
      <c r="G19" s="97"/>
      <c r="H19" s="101">
        <v>30</v>
      </c>
      <c r="I19" s="102">
        <v>30</v>
      </c>
      <c r="J19" s="102">
        <v>0</v>
      </c>
      <c r="K19" s="97"/>
    </row>
    <row r="20" spans="2:11" x14ac:dyDescent="0.2">
      <c r="B20" s="35"/>
      <c r="C20" s="13"/>
      <c r="D20" s="35"/>
      <c r="E20" s="36"/>
      <c r="F20" s="35"/>
      <c r="G20" s="36"/>
      <c r="H20" s="13"/>
      <c r="I20" s="19"/>
      <c r="J20" s="19"/>
      <c r="K20" s="36"/>
    </row>
  </sheetData>
  <mergeCells count="2">
    <mergeCell ref="D3:E3"/>
    <mergeCell ref="F3:G3"/>
  </mergeCells>
  <pageMargins left="0.7" right="0.7" top="0.78740157499999996" bottom="0.78740157499999996" header="0.3" footer="0.3"/>
  <pageSetup paperSize="9" orientation="portrait" r:id="rId1"/>
  <ignoredErrors>
    <ignoredError sqref="B6:B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Eckdaten</vt:lpstr>
      <vt:lpstr>Bilanz</vt:lpstr>
      <vt:lpstr>ER FG</vt:lpstr>
      <vt:lpstr>ER SG</vt:lpstr>
      <vt:lpstr>GFR</vt:lpstr>
      <vt:lpstr>Nachkredite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Witschi Thomas</dc:creator>
  <cp:lastModifiedBy>Maier Elias</cp:lastModifiedBy>
  <dcterms:created xsi:type="dcterms:W3CDTF">2022-02-22T12:57:11Z</dcterms:created>
  <dcterms:modified xsi:type="dcterms:W3CDTF">2022-10-24T15:22:10Z</dcterms:modified>
</cp:coreProperties>
</file>